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mxocesa-my.sharepoint.com/personal/gvergara_ocesa_mx/Documents/Documentos/EVENTOS 2025-2026/GLASSTECH MEXICO/"/>
    </mc:Choice>
  </mc:AlternateContent>
  <xr:revisionPtr revIDLastSave="23" documentId="8_{47A35566-E988-4C88-B148-E8197419D4B8}" xr6:coauthVersionLast="47" xr6:coauthVersionMax="47" xr10:uidLastSave="{9C6176C3-C29D-4CDB-938A-0337F81544C5}"/>
  <workbookProtection workbookAlgorithmName="SHA-512" workbookHashValue="5dY9WtoWd0xlj2EqBI+6ElkBcZlycD1i7LHwNzdAFzNPXhxaOdUXywekvbd5fDDuePaC9eaFvqqeFoI8k7blaw==" workbookSaltValue="YHv7EctPBjxLudgCcQq/gQ==" workbookSpinCount="100000" lockStructure="1"/>
  <bookViews>
    <workbookView xWindow="-110" yWindow="-110" windowWidth="19420" windowHeight="11500" tabRatio="764" firstSheet="1" activeTab="1" xr2:uid="{FF437FA1-1A63-429B-813D-B7641549C9AC}"/>
  </bookViews>
  <sheets>
    <sheet name="DATOS MAESTROS" sheetId="2" state="hidden" r:id="rId1"/>
    <sheet name="Alimentos y Bebidas" sheetId="10" r:id="rId2"/>
    <sheet name="Comidas para Expositor" sheetId="12" r:id="rId3"/>
    <sheet name="Cupones para Buffet" sheetId="13" r:id="rId4"/>
    <sheet name="Cupones Comida Rápida" sheetId="14" r:id="rId5"/>
    <sheet name="Internet y Comunicaciones" sheetId="17" r:id="rId6"/>
    <sheet name="Aire, Agua y Drenaje" sheetId="9" r:id="rId7"/>
    <sheet name="Colgado" sheetId="11" r:id="rId8"/>
    <sheet name="Electricidad" sheetId="15" r:id="rId9"/>
    <sheet name="GAS" sheetId="16" r:id="rId10"/>
    <sheet name="Limpieza" sheetId="18" r:id="rId11"/>
    <sheet name="Rigging" sheetId="19" r:id="rId12"/>
  </sheets>
  <definedNames>
    <definedName name="_xlnm.Print_Area" localSheetId="6">'Aire, Agua y Drenaje'!$A$1:$M$105</definedName>
    <definedName name="_xlnm.Print_Area" localSheetId="7">Colgado!$A$1:$M$95</definedName>
    <definedName name="_xlnm.Print_Area" localSheetId="4">'Cupones Comida Rápida'!$A$1:$N$59</definedName>
    <definedName name="_xlnm.Print_Area" localSheetId="8">Electricidad!$A$1:$M$117</definedName>
    <definedName name="_xlnm.Print_Area" localSheetId="5">'Internet y Comunicaciones'!$A$1:$M$88</definedName>
    <definedName name="_xlnm.Print_Area" localSheetId="10">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L51" i="17"/>
  <c r="E43" i="14" l="1"/>
  <c r="D43" i="14"/>
  <c r="C43" i="14"/>
  <c r="B43" i="14"/>
  <c r="A43" i="14"/>
  <c r="E43" i="13"/>
  <c r="D43" i="13"/>
  <c r="C43" i="13"/>
  <c r="B43" i="13"/>
  <c r="A43" i="13"/>
  <c r="E43" i="12"/>
  <c r="D43" i="12"/>
  <c r="C43" i="12"/>
  <c r="B43" i="12"/>
  <c r="A43" i="12"/>
  <c r="E148" i="10"/>
  <c r="D148" i="10"/>
  <c r="C148" i="10"/>
  <c r="B148" i="10"/>
  <c r="A148" i="10"/>
  <c r="E142" i="10"/>
  <c r="D142" i="10"/>
  <c r="C142" i="10"/>
  <c r="B142" i="10"/>
  <c r="A142" i="10"/>
  <c r="E105" i="10"/>
  <c r="D105" i="10"/>
  <c r="C105" i="10"/>
  <c r="B105" i="10"/>
  <c r="A105" i="10"/>
  <c r="E100" i="10"/>
  <c r="D100" i="10"/>
  <c r="C100" i="10"/>
  <c r="B100" i="10"/>
  <c r="A100" i="10"/>
  <c r="E96" i="10"/>
  <c r="D96" i="10"/>
  <c r="C96" i="10"/>
  <c r="B96" i="10"/>
  <c r="A96" i="10"/>
  <c r="E83" i="10"/>
  <c r="D83" i="10"/>
  <c r="C83" i="10"/>
  <c r="B83" i="10"/>
  <c r="A83" i="10"/>
  <c r="E70" i="10"/>
  <c r="D70" i="10"/>
  <c r="C70" i="10"/>
  <c r="B70" i="10"/>
  <c r="A70" i="10"/>
  <c r="E59" i="10"/>
  <c r="D59" i="10"/>
  <c r="C59" i="10"/>
  <c r="B59" i="10"/>
  <c r="A59" i="10"/>
  <c r="E45" i="10"/>
  <c r="D45" i="10"/>
  <c r="C45" i="10"/>
  <c r="B45" i="10"/>
  <c r="A45" i="10"/>
  <c r="E20" i="18"/>
  <c r="D22" i="16"/>
  <c r="D22" i="15"/>
  <c r="D22" i="11"/>
  <c r="D22" i="9"/>
  <c r="D21" i="17"/>
  <c r="E19" i="14"/>
  <c r="F136" i="10"/>
  <c r="M136" i="10" s="1"/>
  <c r="J6" i="19"/>
  <c r="B6" i="19"/>
  <c r="E44" i="18"/>
  <c r="D44" i="18"/>
  <c r="C44" i="18"/>
  <c r="B44" i="18"/>
  <c r="A44" i="18"/>
  <c r="L18" i="18"/>
  <c r="M45" i="18" s="1"/>
  <c r="M46" i="18" s="1"/>
  <c r="K6" i="18"/>
  <c r="B6" i="18"/>
  <c r="J22" i="17"/>
  <c r="K18" i="17"/>
  <c r="L56" i="17" s="1"/>
  <c r="B6" i="17"/>
  <c r="J6" i="17"/>
  <c r="L59" i="17"/>
  <c r="L52" i="17"/>
  <c r="L50" i="17"/>
  <c r="L49" i="17"/>
  <c r="J23" i="16"/>
  <c r="K18" i="16"/>
  <c r="J6" i="16"/>
  <c r="B6" i="16"/>
  <c r="L48" i="16"/>
  <c r="L47" i="16"/>
  <c r="L46" i="16"/>
  <c r="L45" i="16"/>
  <c r="J23" i="15"/>
  <c r="K18" i="15"/>
  <c r="J6" i="15"/>
  <c r="B6" i="15"/>
  <c r="K20" i="14"/>
  <c r="K6" i="14"/>
  <c r="B6" i="14"/>
  <c r="F45" i="14"/>
  <c r="M45" i="14" s="1"/>
  <c r="F44" i="14"/>
  <c r="M44" i="14" s="1"/>
  <c r="K20" i="13"/>
  <c r="E19" i="13"/>
  <c r="B6" i="13"/>
  <c r="L6" i="13"/>
  <c r="F45" i="13"/>
  <c r="M45" i="13" s="1"/>
  <c r="F44" i="13"/>
  <c r="M44" i="13" s="1"/>
  <c r="J20" i="12"/>
  <c r="E19" i="12"/>
  <c r="K6" i="12"/>
  <c r="B6" i="12"/>
  <c r="F44" i="12"/>
  <c r="M44" i="12" s="1"/>
  <c r="M45" i="12" s="1"/>
  <c r="K18" i="11"/>
  <c r="L56" i="11" s="1"/>
  <c r="J23" i="11"/>
  <c r="J6" i="11"/>
  <c r="B6" i="11"/>
  <c r="R62" i="11"/>
  <c r="R61" i="11"/>
  <c r="R60" i="11"/>
  <c r="R59" i="11"/>
  <c r="R58" i="11"/>
  <c r="R57" i="11"/>
  <c r="R56" i="11"/>
  <c r="R55" i="11"/>
  <c r="K21" i="10"/>
  <c r="E20" i="10"/>
  <c r="K6" i="10"/>
  <c r="B6" i="10"/>
  <c r="F46" i="10"/>
  <c r="M46" i="10" s="1"/>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c r="F150" i="10"/>
  <c r="M150" i="10"/>
  <c r="F151" i="10"/>
  <c r="M151" i="10" s="1"/>
  <c r="M152" i="10" s="1"/>
  <c r="L56" i="15" l="1"/>
  <c r="L66" i="15"/>
  <c r="L58" i="15"/>
  <c r="L57" i="15"/>
  <c r="L64" i="15"/>
  <c r="L49" i="15"/>
  <c r="M94" i="10"/>
  <c r="L61" i="15"/>
  <c r="M46" i="13"/>
  <c r="M47" i="13" s="1"/>
  <c r="M48" i="13" s="1"/>
  <c r="M140" i="10"/>
  <c r="M163" i="10" s="1"/>
  <c r="M146" i="10"/>
  <c r="M57" i="10"/>
  <c r="M81" i="10"/>
  <c r="M68" i="10"/>
  <c r="M164" i="10"/>
  <c r="L61" i="11"/>
  <c r="L49" i="16"/>
  <c r="L50" i="16" s="1"/>
  <c r="L51" i="16" s="1"/>
  <c r="L60" i="11"/>
  <c r="L57" i="11"/>
  <c r="L66" i="11"/>
  <c r="L62" i="11"/>
  <c r="L49" i="11"/>
  <c r="L58" i="11"/>
  <c r="L53" i="11"/>
  <c r="L54" i="11"/>
  <c r="M47" i="18"/>
  <c r="M48" i="18" s="1"/>
  <c r="L46" i="17"/>
  <c r="L55" i="17"/>
  <c r="L48" i="15"/>
  <c r="L52" i="15"/>
  <c r="L62" i="15"/>
  <c r="L51" i="15"/>
  <c r="L63" i="15"/>
  <c r="L53" i="15"/>
  <c r="L65" i="15"/>
  <c r="L54" i="15"/>
  <c r="L67" i="15"/>
  <c r="L55" i="15"/>
  <c r="L59" i="15"/>
  <c r="L46" i="15"/>
  <c r="M47" i="14"/>
  <c r="M48" i="14" s="1"/>
  <c r="M49" i="14" s="1"/>
  <c r="M47" i="12"/>
  <c r="M46" i="12"/>
  <c r="M48" i="12" s="1"/>
  <c r="L50" i="11"/>
  <c r="L55" i="11"/>
  <c r="L59" i="11"/>
  <c r="M162" i="10" l="1"/>
  <c r="M165" i="10" s="1"/>
  <c r="M166" i="10" s="1"/>
  <c r="L60" i="17"/>
  <c r="L61" i="17" s="1"/>
  <c r="L62" i="17" s="1"/>
  <c r="L68" i="15"/>
  <c r="L69" i="15" s="1"/>
  <c r="L70" i="15" s="1"/>
  <c r="L67" i="11"/>
  <c r="L68" i="11" s="1"/>
  <c r="L69" i="11" s="1"/>
  <c r="M167" i="10" l="1"/>
  <c r="M168" i="10" s="1"/>
  <c r="K18" i="9"/>
  <c r="L49" i="9" s="1"/>
  <c r="L50" i="9" l="1"/>
  <c r="L53" i="9"/>
  <c r="L54" i="9"/>
  <c r="L55" i="9"/>
  <c r="L56" i="9"/>
  <c r="L46" i="9"/>
  <c r="L47" i="9"/>
  <c r="L48" i="9"/>
  <c r="J23" i="9" l="1"/>
  <c r="J6" i="9"/>
  <c r="B6" i="9"/>
  <c r="L58" i="9" l="1"/>
  <c r="L59" i="9" s="1"/>
  <c r="L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E61B64E-C34A-4FE2-8CCF-2D31424B8002}">
      <text>
        <r>
          <rPr>
            <sz val="9"/>
            <color indexed="81"/>
            <rFont val="Tahoma"/>
            <family val="2"/>
          </rPr>
          <t>Ingrese bajo esta columna, con número, la cantidad de servicios que requiere.</t>
        </r>
      </text>
    </comment>
    <comment ref="B45" authorId="0" shapeId="0" xr:uid="{BE0422A5-BE8F-498B-B857-5ABF3E84128F}">
      <text>
        <r>
          <rPr>
            <sz val="9"/>
            <color indexed="81"/>
            <rFont val="Tahoma"/>
            <family val="2"/>
          </rPr>
          <t>Ingrese bajo esta columna, con número, la cantidad de servicios que requiere.</t>
        </r>
      </text>
    </comment>
    <comment ref="C45" authorId="0" shapeId="0" xr:uid="{16B105B1-80AC-48A8-8D4E-ABCB5525DD1C}">
      <text>
        <r>
          <rPr>
            <sz val="9"/>
            <color indexed="81"/>
            <rFont val="Tahoma"/>
            <family val="2"/>
          </rPr>
          <t>Ingrese bajo esta columna, con número, la cantidad de servicios que requiere.</t>
        </r>
      </text>
    </comment>
    <comment ref="D45" authorId="0" shapeId="0" xr:uid="{BFAF9E0F-C39C-415F-B43D-3FB7A53F2F5D}">
      <text>
        <r>
          <rPr>
            <sz val="9"/>
            <color indexed="81"/>
            <rFont val="Tahoma"/>
            <family val="2"/>
          </rPr>
          <t>Ingrese bajo esta columna, con número, la cantidad de servicios que requiere.</t>
        </r>
      </text>
    </comment>
    <comment ref="E45" authorId="0" shapeId="0" xr:uid="{9C898099-C7B0-4D16-B6DE-CA23672E3A94}">
      <text>
        <r>
          <rPr>
            <sz val="9"/>
            <color indexed="81"/>
            <rFont val="Tahoma"/>
            <family val="2"/>
          </rPr>
          <t>Ingrese bajo esta columna, con número, la cantidad de servicios que requiere.</t>
        </r>
      </text>
    </comment>
    <comment ref="A59" authorId="0" shapeId="0" xr:uid="{E702D80A-FA82-442B-A787-F400F427CD1D}">
      <text>
        <r>
          <rPr>
            <sz val="9"/>
            <color indexed="81"/>
            <rFont val="Tahoma"/>
            <family val="2"/>
          </rPr>
          <t>Ingrese bajo esta columna, con número, la cantidad de servicios que requiere.</t>
        </r>
      </text>
    </comment>
    <comment ref="B59" authorId="0" shapeId="0" xr:uid="{A5C92B7F-B723-48C3-9E2A-D4D18D682AC3}">
      <text>
        <r>
          <rPr>
            <sz val="9"/>
            <color indexed="81"/>
            <rFont val="Tahoma"/>
            <family val="2"/>
          </rPr>
          <t>Ingrese bajo esta columna, con número, la cantidad de servicios que requiere.</t>
        </r>
      </text>
    </comment>
    <comment ref="C59" authorId="0" shapeId="0" xr:uid="{59ECFFF9-90A9-463A-B6A8-259B42BE56A8}">
      <text>
        <r>
          <rPr>
            <sz val="9"/>
            <color indexed="81"/>
            <rFont val="Tahoma"/>
            <family val="2"/>
          </rPr>
          <t>Ingrese bajo esta columna, con número, la cantidad de servicios que requiere.</t>
        </r>
      </text>
    </comment>
    <comment ref="D59" authorId="0" shapeId="0" xr:uid="{E0F3A746-1D31-4F36-905F-DEECF40F6350}">
      <text>
        <r>
          <rPr>
            <sz val="9"/>
            <color indexed="81"/>
            <rFont val="Tahoma"/>
            <family val="2"/>
          </rPr>
          <t>Ingrese bajo esta columna, con número, la cantidad de servicios que requiere.</t>
        </r>
      </text>
    </comment>
    <comment ref="E59" authorId="0" shapeId="0" xr:uid="{57BC9ED2-138C-4A66-A046-7A17BCA3DD29}">
      <text>
        <r>
          <rPr>
            <sz val="9"/>
            <color indexed="81"/>
            <rFont val="Tahoma"/>
            <family val="2"/>
          </rPr>
          <t>Ingrese bajo esta columna, con número, la cantidad de servicios que requiere.</t>
        </r>
      </text>
    </comment>
    <comment ref="A70" authorId="0" shapeId="0" xr:uid="{14A704A9-1253-4504-A25B-CBBECEC2FC9E}">
      <text>
        <r>
          <rPr>
            <sz val="9"/>
            <color indexed="81"/>
            <rFont val="Tahoma"/>
            <family val="2"/>
          </rPr>
          <t>Ingrese bajo esta columna, con número, la cantidad de servicios que requiere.</t>
        </r>
      </text>
    </comment>
    <comment ref="B70" authorId="0" shapeId="0" xr:uid="{78C6E967-475C-483F-B0E4-A09D57B10815}">
      <text>
        <r>
          <rPr>
            <sz val="9"/>
            <color indexed="81"/>
            <rFont val="Tahoma"/>
            <family val="2"/>
          </rPr>
          <t>Ingrese bajo esta columna, con número, la cantidad de servicios que requiere.</t>
        </r>
      </text>
    </comment>
    <comment ref="C70" authorId="0" shapeId="0" xr:uid="{348CDE74-8C99-4C6E-B0A4-41FF4E81BC14}">
      <text>
        <r>
          <rPr>
            <sz val="9"/>
            <color indexed="81"/>
            <rFont val="Tahoma"/>
            <family val="2"/>
          </rPr>
          <t>Ingrese bajo esta columna, con número, la cantidad de servicios que requiere.</t>
        </r>
      </text>
    </comment>
    <comment ref="D70" authorId="0" shapeId="0" xr:uid="{CF047E5D-3CCE-4271-88F8-D756637DBA64}">
      <text>
        <r>
          <rPr>
            <sz val="9"/>
            <color indexed="81"/>
            <rFont val="Tahoma"/>
            <family val="2"/>
          </rPr>
          <t>Ingrese bajo esta columna, con número, la cantidad de servicios que requiere.</t>
        </r>
      </text>
    </comment>
    <comment ref="E70" authorId="0" shapeId="0" xr:uid="{D233CE0A-C119-43C9-BD75-E18A940B7B61}">
      <text>
        <r>
          <rPr>
            <sz val="9"/>
            <color indexed="81"/>
            <rFont val="Tahoma"/>
            <family val="2"/>
          </rPr>
          <t>Ingrese bajo esta columna, con número, la cantidad de servicios que requiere.</t>
        </r>
      </text>
    </comment>
    <comment ref="A83" authorId="0" shapeId="0" xr:uid="{8882F078-DB55-4B83-92DB-6383AD603BF9}">
      <text>
        <r>
          <rPr>
            <sz val="9"/>
            <color indexed="81"/>
            <rFont val="Tahoma"/>
            <family val="2"/>
          </rPr>
          <t>Ingrese bajo esta columna, con número, la cantidad de servicios que requiere.</t>
        </r>
      </text>
    </comment>
    <comment ref="B83" authorId="0" shapeId="0" xr:uid="{5A674770-2062-4A0D-B733-ED766E9E1A4F}">
      <text>
        <r>
          <rPr>
            <sz val="9"/>
            <color indexed="81"/>
            <rFont val="Tahoma"/>
            <family val="2"/>
          </rPr>
          <t>Ingrese bajo esta columna, con número, la cantidad de servicios que requiere.</t>
        </r>
      </text>
    </comment>
    <comment ref="C83" authorId="0" shapeId="0" xr:uid="{F362792A-1275-4BF4-8FC0-40BAE4AE3396}">
      <text>
        <r>
          <rPr>
            <sz val="9"/>
            <color indexed="81"/>
            <rFont val="Tahoma"/>
            <family val="2"/>
          </rPr>
          <t>Ingrese bajo esta columna, con número, la cantidad de servicios que requiere.</t>
        </r>
      </text>
    </comment>
    <comment ref="D83" authorId="0" shapeId="0" xr:uid="{E3859B22-7791-4B7A-BF0E-C7A87B0CD0D2}">
      <text>
        <r>
          <rPr>
            <sz val="9"/>
            <color indexed="81"/>
            <rFont val="Tahoma"/>
            <family val="2"/>
          </rPr>
          <t>Ingrese bajo esta columna, con número, la cantidad de servicios que requiere.</t>
        </r>
      </text>
    </comment>
    <comment ref="E83" authorId="0" shapeId="0" xr:uid="{0EAC6DA4-1AF1-49FE-AB79-38BBD7B03738}">
      <text>
        <r>
          <rPr>
            <sz val="9"/>
            <color indexed="81"/>
            <rFont val="Tahoma"/>
            <family val="2"/>
          </rPr>
          <t>Ingrese bajo esta columna, con número, la cantidad de servicios que requiere.</t>
        </r>
      </text>
    </comment>
    <comment ref="A96" authorId="0" shapeId="0" xr:uid="{C74B3611-0C86-45DF-BC14-317A7E751840}">
      <text>
        <r>
          <rPr>
            <sz val="9"/>
            <color indexed="81"/>
            <rFont val="Tahoma"/>
            <family val="2"/>
          </rPr>
          <t>Ingrese bajo esta columna, con número, la cantidad de servicios que requiere.</t>
        </r>
      </text>
    </comment>
    <comment ref="B96" authorId="0" shapeId="0" xr:uid="{4215C9CD-881F-4BD7-B06C-9C092A83C803}">
      <text>
        <r>
          <rPr>
            <sz val="9"/>
            <color indexed="81"/>
            <rFont val="Tahoma"/>
            <family val="2"/>
          </rPr>
          <t>Ingrese bajo esta columna, con número, la cantidad de servicios que requiere.</t>
        </r>
      </text>
    </comment>
    <comment ref="C96" authorId="0" shapeId="0" xr:uid="{54A8878A-FA0F-4708-8B85-9D1D9EBBBA75}">
      <text>
        <r>
          <rPr>
            <sz val="9"/>
            <color indexed="81"/>
            <rFont val="Tahoma"/>
            <family val="2"/>
          </rPr>
          <t>Ingrese bajo esta columna, con número, la cantidad de servicios que requiere.</t>
        </r>
      </text>
    </comment>
    <comment ref="D96" authorId="0" shapeId="0" xr:uid="{CCE2BB7A-E92E-411E-B763-63B6A350571B}">
      <text>
        <r>
          <rPr>
            <sz val="9"/>
            <color indexed="81"/>
            <rFont val="Tahoma"/>
            <family val="2"/>
          </rPr>
          <t>Ingrese bajo esta columna, con número, la cantidad de servicios que requiere.</t>
        </r>
      </text>
    </comment>
    <comment ref="E96" authorId="0" shapeId="0" xr:uid="{83BE15D9-EDC1-4D1C-A035-8566FD24DADC}">
      <text>
        <r>
          <rPr>
            <sz val="9"/>
            <color indexed="81"/>
            <rFont val="Tahoma"/>
            <family val="2"/>
          </rPr>
          <t>Ingrese bajo esta columna, con número, la cantidad de servicios que requiere.</t>
        </r>
      </text>
    </comment>
    <comment ref="A100" authorId="0" shapeId="0" xr:uid="{1BA219B8-1155-42E6-B675-533ED4F24704}">
      <text>
        <r>
          <rPr>
            <sz val="9"/>
            <color indexed="81"/>
            <rFont val="Tahoma"/>
            <family val="2"/>
          </rPr>
          <t>Ingrese bajo esta columna, con número, la cantidad de servicios que requiere.</t>
        </r>
      </text>
    </comment>
    <comment ref="B100" authorId="0" shapeId="0" xr:uid="{4FDB3DEE-F39F-47A3-95D5-AB18542C6E3F}">
      <text>
        <r>
          <rPr>
            <sz val="9"/>
            <color indexed="81"/>
            <rFont val="Tahoma"/>
            <family val="2"/>
          </rPr>
          <t>Ingrese bajo esta columna, con número, la cantidad de servicios que requiere.</t>
        </r>
      </text>
    </comment>
    <comment ref="C100" authorId="0" shapeId="0" xr:uid="{0CD1E911-468A-4875-A394-7C6D0DBB227D}">
      <text>
        <r>
          <rPr>
            <sz val="9"/>
            <color indexed="81"/>
            <rFont val="Tahoma"/>
            <family val="2"/>
          </rPr>
          <t>Ingrese bajo esta columna, con número, la cantidad de servicios que requiere.</t>
        </r>
      </text>
    </comment>
    <comment ref="D100" authorId="0" shapeId="0" xr:uid="{F1CA690A-B0C5-43DF-9479-8476CBE6A83F}">
      <text>
        <r>
          <rPr>
            <sz val="9"/>
            <color indexed="81"/>
            <rFont val="Tahoma"/>
            <family val="2"/>
          </rPr>
          <t>Ingrese bajo esta columna, con número, la cantidad de servicios que requiere.</t>
        </r>
      </text>
    </comment>
    <comment ref="E100" authorId="0" shapeId="0" xr:uid="{285A03DE-3202-4882-BB60-530ADCF8AEC3}">
      <text>
        <r>
          <rPr>
            <sz val="9"/>
            <color indexed="81"/>
            <rFont val="Tahoma"/>
            <family val="2"/>
          </rPr>
          <t>Ingrese bajo esta columna, con número, la cantidad de servicios que requiere.</t>
        </r>
      </text>
    </comment>
    <comment ref="A105" authorId="0" shapeId="0" xr:uid="{01E28188-750E-4A08-B7ED-F9BA4501CCFB}">
      <text>
        <r>
          <rPr>
            <sz val="9"/>
            <color indexed="81"/>
            <rFont val="Tahoma"/>
            <family val="2"/>
          </rPr>
          <t>Ingrese bajo esta columna, con número, la cantidad de servicios que requiere.</t>
        </r>
      </text>
    </comment>
    <comment ref="B105" authorId="0" shapeId="0" xr:uid="{B8D123FC-A8AC-42DE-85AD-891ADE00426D}">
      <text>
        <r>
          <rPr>
            <sz val="9"/>
            <color indexed="81"/>
            <rFont val="Tahoma"/>
            <family val="2"/>
          </rPr>
          <t>Ingrese bajo esta columna, con número, la cantidad de servicios que requiere.</t>
        </r>
      </text>
    </comment>
    <comment ref="C105" authorId="0" shapeId="0" xr:uid="{52180EDA-0356-4CEB-ABBA-2A0792A8ABEA}">
      <text>
        <r>
          <rPr>
            <sz val="9"/>
            <color indexed="81"/>
            <rFont val="Tahoma"/>
            <family val="2"/>
          </rPr>
          <t>Ingrese bajo esta columna, con número, la cantidad de servicios que requiere.</t>
        </r>
      </text>
    </comment>
    <comment ref="D105" authorId="0" shapeId="0" xr:uid="{BF48D367-5556-4FC5-B35B-3BD553CCA67D}">
      <text>
        <r>
          <rPr>
            <sz val="9"/>
            <color indexed="81"/>
            <rFont val="Tahoma"/>
            <family val="2"/>
          </rPr>
          <t>Ingrese bajo esta columna, con número, la cantidad de servicios que requiere.</t>
        </r>
      </text>
    </comment>
    <comment ref="E105" authorId="0" shapeId="0" xr:uid="{5F3C8413-92C9-42E9-979F-D9B05DD5BA00}">
      <text>
        <r>
          <rPr>
            <sz val="9"/>
            <color indexed="81"/>
            <rFont val="Tahoma"/>
            <family val="2"/>
          </rPr>
          <t>Ingrese bajo esta columna, con número, la cantidad de servicios que requiere.</t>
        </r>
      </text>
    </comment>
    <comment ref="A142" authorId="0" shapeId="0" xr:uid="{83F4BE0C-06CB-4E92-B69E-1237C04F1EAE}">
      <text>
        <r>
          <rPr>
            <sz val="9"/>
            <color indexed="81"/>
            <rFont val="Tahoma"/>
            <family val="2"/>
          </rPr>
          <t>Ingrese bajo esta columna, con número, la cantidad de servicios que requiere.</t>
        </r>
      </text>
    </comment>
    <comment ref="B142" authorId="0" shapeId="0" xr:uid="{C740D10B-26C1-4BA7-B905-3E90E3AEE9B7}">
      <text>
        <r>
          <rPr>
            <sz val="9"/>
            <color indexed="81"/>
            <rFont val="Tahoma"/>
            <family val="2"/>
          </rPr>
          <t>Ingrese bajo esta columna, con número, la cantidad de servicios que requiere.</t>
        </r>
      </text>
    </comment>
    <comment ref="C142" authorId="0" shapeId="0" xr:uid="{9E4FDCDC-F9F3-4EC5-8577-1EE43B290FC9}">
      <text>
        <r>
          <rPr>
            <sz val="9"/>
            <color indexed="81"/>
            <rFont val="Tahoma"/>
            <family val="2"/>
          </rPr>
          <t>Ingrese bajo esta columna, con número, la cantidad de servicios que requiere.</t>
        </r>
      </text>
    </comment>
    <comment ref="D142" authorId="0" shapeId="0" xr:uid="{8D6ACB38-D045-4C9E-892F-06989A93E04C}">
      <text>
        <r>
          <rPr>
            <sz val="9"/>
            <color indexed="81"/>
            <rFont val="Tahoma"/>
            <family val="2"/>
          </rPr>
          <t>Ingrese bajo esta columna, con número, la cantidad de servicios que requiere.</t>
        </r>
      </text>
    </comment>
    <comment ref="E142" authorId="0" shapeId="0" xr:uid="{B6ACA53C-8AE5-48D8-806D-618D913D9A23}">
      <text>
        <r>
          <rPr>
            <sz val="9"/>
            <color indexed="81"/>
            <rFont val="Tahoma"/>
            <family val="2"/>
          </rPr>
          <t>Ingrese bajo esta columna, con número, la cantidad de servicios que requiere.</t>
        </r>
      </text>
    </comment>
    <comment ref="A148" authorId="0" shapeId="0" xr:uid="{174421FD-6547-4A00-B377-0D3281399AB7}">
      <text>
        <r>
          <rPr>
            <sz val="9"/>
            <color indexed="81"/>
            <rFont val="Tahoma"/>
            <family val="2"/>
          </rPr>
          <t>Ingrese bajo esta columna, con número, la cantidad de servicios que requiere.</t>
        </r>
      </text>
    </comment>
    <comment ref="B148" authorId="0" shapeId="0" xr:uid="{FB443F85-D5A3-41E9-9AAF-6634C137326B}">
      <text>
        <r>
          <rPr>
            <sz val="9"/>
            <color indexed="81"/>
            <rFont val="Tahoma"/>
            <family val="2"/>
          </rPr>
          <t>Ingrese bajo esta columna, con número, la cantidad de servicios que requiere.</t>
        </r>
      </text>
    </comment>
    <comment ref="C148" authorId="0" shapeId="0" xr:uid="{9B35D709-6EF2-4585-8375-6BD4DB019A24}">
      <text>
        <r>
          <rPr>
            <sz val="9"/>
            <color indexed="81"/>
            <rFont val="Tahoma"/>
            <family val="2"/>
          </rPr>
          <t>Ingrese bajo esta columna, con número, la cantidad de servicios que requiere.</t>
        </r>
      </text>
    </comment>
    <comment ref="D148" authorId="0" shapeId="0" xr:uid="{BD388BAF-FFF3-4B2B-9015-397DB6099E87}">
      <text>
        <r>
          <rPr>
            <sz val="9"/>
            <color indexed="81"/>
            <rFont val="Tahoma"/>
            <family val="2"/>
          </rPr>
          <t>Ingrese bajo esta columna, con número, la cantidad de servicios que requiere.</t>
        </r>
      </text>
    </comment>
    <comment ref="E148" authorId="0" shapeId="0" xr:uid="{1FE96F41-85A9-4E3C-9841-77106AC81F7B}">
      <text>
        <r>
          <rPr>
            <sz val="9"/>
            <color indexed="81"/>
            <rFont val="Tahoma"/>
            <family val="2"/>
          </rPr>
          <t>Ingrese bajo esta columna, con número, la cantidad de servicios que requiere.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10558E73-1F8F-4C9E-AF1B-8698F8822144}">
      <text>
        <r>
          <rPr>
            <sz val="9"/>
            <color indexed="81"/>
            <rFont val="Tahoma"/>
            <family val="2"/>
          </rPr>
          <t>Por favor indique con número, cuantas veces necesita el servicio durante este día.</t>
        </r>
      </text>
    </comment>
    <comment ref="B44" authorId="0" shapeId="0" xr:uid="{2CF14643-A4F6-4AC8-8B72-821F46B562B0}">
      <text>
        <r>
          <rPr>
            <sz val="9"/>
            <color indexed="81"/>
            <rFont val="Tahoma"/>
            <family val="2"/>
          </rPr>
          <t>Por favor indique con número, cuantas veces necesita el servicio durante este día.</t>
        </r>
      </text>
    </comment>
    <comment ref="C44" authorId="0" shapeId="0" xr:uid="{5BEC4013-2B39-4764-9FB8-CC1AB706FF34}">
      <text>
        <r>
          <rPr>
            <sz val="9"/>
            <color indexed="81"/>
            <rFont val="Tahoma"/>
            <family val="2"/>
          </rPr>
          <t>Por favor indique con número, cuantas veces necesita el servicio durante este día.</t>
        </r>
      </text>
    </comment>
    <comment ref="D44" authorId="0" shapeId="0" xr:uid="{E2177C69-B342-4DB7-978B-88BB76F6EDFD}">
      <text>
        <r>
          <rPr>
            <sz val="9"/>
            <color indexed="81"/>
            <rFont val="Tahoma"/>
            <family val="2"/>
          </rPr>
          <t>Por favor indique con número, cuantas veces necesita el servicio durante este día.</t>
        </r>
      </text>
    </comment>
    <comment ref="E44" authorId="0" shapeId="0" xr:uid="{C1F0808C-3DBF-4673-ABD6-F59A3E356E5E}">
      <text>
        <r>
          <rPr>
            <sz val="9"/>
            <color indexed="81"/>
            <rFont val="Tahoma"/>
            <family val="2"/>
          </rPr>
          <t>Por favor indique con número, cuantas veces necesita el servicio durante este día.</t>
        </r>
      </text>
    </comment>
    <comment ref="F44" authorId="0" shapeId="0" xr:uid="{74DE1642-AD68-454A-914A-F17A8AC97FDB}">
      <text>
        <r>
          <rPr>
            <sz val="9"/>
            <color indexed="81"/>
            <rFont val="Tahoma"/>
            <family val="2"/>
          </rPr>
          <t>Por favor indique con número el metraje total de su stand.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59CB856-1BBE-45CF-A2AA-4835C18F5AF2}">
      <text>
        <r>
          <rPr>
            <sz val="9"/>
            <color indexed="81"/>
            <rFont val="Tahoma"/>
            <family val="2"/>
          </rPr>
          <t>Ingrese bajo esta columna, con número, la cantidad de servicios que requiere.</t>
        </r>
      </text>
    </comment>
    <comment ref="B43" authorId="0" shapeId="0" xr:uid="{EC08A26C-A6D6-41CB-AAF9-836C9C248E62}">
      <text>
        <r>
          <rPr>
            <sz val="9"/>
            <color indexed="81"/>
            <rFont val="Tahoma"/>
            <family val="2"/>
          </rPr>
          <t>Ingrese bajo esta columna, con número, la cantidad de servicios que requiere.</t>
        </r>
      </text>
    </comment>
    <comment ref="C43" authorId="0" shapeId="0" xr:uid="{718810B6-3E5B-4AE3-85B6-9D493BC3B4F2}">
      <text>
        <r>
          <rPr>
            <sz val="9"/>
            <color indexed="81"/>
            <rFont val="Tahoma"/>
            <family val="2"/>
          </rPr>
          <t>Ingrese bajo esta columna, con número, la cantidad de servicios que requiere.</t>
        </r>
      </text>
    </comment>
    <comment ref="D43" authorId="0" shapeId="0" xr:uid="{1965FC6E-B434-4CD2-BD28-7709B267AB59}">
      <text>
        <r>
          <rPr>
            <sz val="9"/>
            <color indexed="81"/>
            <rFont val="Tahoma"/>
            <family val="2"/>
          </rPr>
          <t>Ingrese bajo esta columna, con número, la cantidad de servicios que requiere.</t>
        </r>
      </text>
    </comment>
    <comment ref="E43" authorId="0" shapeId="0" xr:uid="{7C7DFB88-6F71-42AC-A0B8-84F1A98C3FC2}">
      <text>
        <r>
          <rPr>
            <sz val="9"/>
            <color indexed="81"/>
            <rFont val="Tahoma"/>
            <family val="2"/>
          </rPr>
          <t>Ingrese bajo esta columna, con número, la cantidad de servicios que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E42FA739-1F5A-4B92-AAE4-10D0D38D17B1}">
      <text>
        <r>
          <rPr>
            <sz val="9"/>
            <color indexed="81"/>
            <rFont val="Tahoma"/>
            <family val="2"/>
          </rPr>
          <t>Ingrese bajo esta columna, con número, la cantidad de servicios que requiere.</t>
        </r>
      </text>
    </comment>
    <comment ref="B43" authorId="0" shapeId="0" xr:uid="{89704C21-801F-4759-9AE5-DA90376BC281}">
      <text>
        <r>
          <rPr>
            <sz val="9"/>
            <color indexed="81"/>
            <rFont val="Tahoma"/>
            <family val="2"/>
          </rPr>
          <t>Ingrese bajo esta columna, con número, la cantidad de servicios que requiere.</t>
        </r>
      </text>
    </comment>
    <comment ref="C43" authorId="0" shapeId="0" xr:uid="{ED5DBC79-40D6-49F5-8F37-77FB18A84152}">
      <text>
        <r>
          <rPr>
            <sz val="9"/>
            <color indexed="81"/>
            <rFont val="Tahoma"/>
            <family val="2"/>
          </rPr>
          <t>Ingrese bajo esta columna, con número, la cantidad de servicios que requiere.</t>
        </r>
      </text>
    </comment>
    <comment ref="D43" authorId="0" shapeId="0" xr:uid="{1650749A-78AF-4DF5-A652-B36D39206788}">
      <text>
        <r>
          <rPr>
            <sz val="9"/>
            <color indexed="81"/>
            <rFont val="Tahoma"/>
            <family val="2"/>
          </rPr>
          <t>Ingrese bajo esta columna, con número, la cantidad de servicios que requiere.</t>
        </r>
      </text>
    </comment>
    <comment ref="E43" authorId="0" shapeId="0" xr:uid="{4AF531A3-9B4D-499D-A8A1-6416C14C17B1}">
      <text>
        <r>
          <rPr>
            <sz val="9"/>
            <color indexed="81"/>
            <rFont val="Tahoma"/>
            <family val="2"/>
          </rPr>
          <t>Ingrese bajo esta columna, con número, la cantidad de servicios que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7C552BD-618B-4C44-B855-B7BED9781103}">
      <text>
        <r>
          <rPr>
            <sz val="9"/>
            <color indexed="81"/>
            <rFont val="Tahoma"/>
            <family val="2"/>
          </rPr>
          <t>Ingrese bajo esta columna, con número, la cantidad de servicios que requiere.</t>
        </r>
      </text>
    </comment>
    <comment ref="B43" authorId="0" shapeId="0" xr:uid="{E92A7EFF-DD60-4084-8104-0708B905DC73}">
      <text>
        <r>
          <rPr>
            <sz val="9"/>
            <color indexed="81"/>
            <rFont val="Tahoma"/>
            <family val="2"/>
          </rPr>
          <t>Ingrese bajo esta columna, con número, la cantidad de servicios que requiere.</t>
        </r>
      </text>
    </comment>
    <comment ref="C43" authorId="0" shapeId="0" xr:uid="{9F4807A8-03F5-4E1B-AC5C-76A9023FA741}">
      <text>
        <r>
          <rPr>
            <sz val="9"/>
            <color indexed="81"/>
            <rFont val="Tahoma"/>
            <family val="2"/>
          </rPr>
          <t>Ingrese bajo esta columna, con número, la cantidad de servicios que requiere.</t>
        </r>
      </text>
    </comment>
    <comment ref="D43" authorId="0" shapeId="0" xr:uid="{87CC36B0-5E8A-46AD-9441-0DA2956CC98E}">
      <text>
        <r>
          <rPr>
            <sz val="9"/>
            <color indexed="81"/>
            <rFont val="Tahoma"/>
            <family val="2"/>
          </rPr>
          <t>Ingrese bajo esta columna, con número, la cantidad de servicios que requiere.</t>
        </r>
      </text>
    </comment>
    <comment ref="E43" authorId="0" shapeId="0" xr:uid="{4617243A-B299-42EF-99D4-9942CD6457F9}">
      <text>
        <r>
          <rPr>
            <sz val="9"/>
            <color indexed="81"/>
            <rFont val="Tahoma"/>
            <family val="2"/>
          </rPr>
          <t>Ingrese bajo esta columna, con número, la cantidad de servicios que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2651AF8-91F2-48C2-A8F0-895A625AE459}">
      <text>
        <r>
          <rPr>
            <sz val="9"/>
            <color indexed="81"/>
            <rFont val="Tahoma"/>
            <family val="2"/>
          </rPr>
          <t>Por favor indique, con número, la cantidad de servicios que requiere.</t>
        </r>
      </text>
    </comment>
    <comment ref="B45" authorId="0" shapeId="0" xr:uid="{A6B3E1EF-58BD-4436-B7AD-6D51DD568E33}">
      <text>
        <r>
          <rPr>
            <sz val="9"/>
            <color indexed="81"/>
            <rFont val="Tahoma"/>
            <family val="2"/>
          </rPr>
          <t>Por favor indique la cantidad de días que requiere usar el servicio.</t>
        </r>
      </text>
    </comment>
    <comment ref="A48" authorId="0" shapeId="0" xr:uid="{F68A7989-718A-49BC-B194-D840E4C27F60}">
      <text>
        <r>
          <rPr>
            <sz val="9"/>
            <color indexed="81"/>
            <rFont val="Tahoma"/>
            <family val="2"/>
          </rPr>
          <t>Por favor indique, con número, la cantidad de enlaces que requiere.</t>
        </r>
      </text>
    </comment>
    <comment ref="A54" authorId="0" shapeId="0" xr:uid="{169D0101-E2A0-42F7-A8DB-F8B34AA451F6}">
      <text>
        <r>
          <rPr>
            <sz val="9"/>
            <color indexed="81"/>
            <rFont val="Tahoma"/>
            <family val="2"/>
          </rPr>
          <t>Por favor indique, con número, la cantidad de servicios que requiere.</t>
        </r>
      </text>
    </comment>
    <comment ref="A58" authorId="0" shapeId="0" xr:uid="{FB329BBF-0419-4F90-BAC7-AA2F711B1C73}">
      <text>
        <r>
          <rPr>
            <sz val="9"/>
            <color indexed="81"/>
            <rFont val="Tahoma"/>
            <family val="2"/>
          </rPr>
          <t>Por favor indique la cantidad de claves que requiere. Recuerde que no puede compartirse la misma clave en dos o más dispositivos.</t>
        </r>
      </text>
    </comment>
    <comment ref="B58" authorId="0" shapeId="0" xr:uid="{2C263EAD-DA00-4139-BE57-75E614AC36AD}">
      <text>
        <r>
          <rPr>
            <sz val="9"/>
            <color indexed="81"/>
            <rFont val="Tahoma"/>
            <family val="2"/>
          </rPr>
          <t>Por favor indique la cantidad de días que requiere usar las claves.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4F1EF6E0-843C-4992-88B1-56AAECC4613B}">
      <text>
        <r>
          <rPr>
            <sz val="9"/>
            <color indexed="81"/>
            <rFont val="Tahoma"/>
            <family val="2"/>
          </rPr>
          <t>Por favor indique, con número, la cantidad de servicios que requiere.</t>
        </r>
      </text>
    </comment>
    <comment ref="A52" authorId="0" shapeId="0" xr:uid="{92715FBB-9337-4EF2-9F3F-BE081094F063}">
      <text>
        <r>
          <rPr>
            <sz val="9"/>
            <color indexed="81"/>
            <rFont val="Tahoma"/>
            <family val="2"/>
          </rPr>
          <t>Por favor indique, con número, la cantidad de servicios que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8" authorId="0" shapeId="0" xr:uid="{91ECB534-59C2-40A8-9018-098FD01A7EB3}">
      <text>
        <r>
          <rPr>
            <sz val="9"/>
            <color indexed="81"/>
            <rFont val="Tahoma"/>
            <family val="2"/>
          </rPr>
          <t>Por favor indique, con número, la cantidad de servicios que requiere.</t>
        </r>
      </text>
    </comment>
    <comment ref="A52" authorId="0" shapeId="0" xr:uid="{58A08699-CBA6-43B1-A9DA-564CB5F154AE}">
      <text>
        <r>
          <rPr>
            <sz val="9"/>
            <color indexed="81"/>
            <rFont val="Tahoma"/>
            <family val="2"/>
          </rPr>
          <t>Por favor indique, con número, la cantidad de servicios que requiere.</t>
        </r>
      </text>
    </comment>
    <comment ref="A65" authorId="0" shapeId="0" xr:uid="{578E8522-8FC5-4244-9EE3-315F642A4C1B}">
      <text>
        <r>
          <rPr>
            <sz val="9"/>
            <color indexed="81"/>
            <rFont val="Tahoma"/>
            <family val="2"/>
          </rPr>
          <t>Por favor indique, con número, la cantidad de servicios que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1B36BE6E-CEAB-4333-9BC0-FEBFFBCBDC89}">
      <text>
        <r>
          <rPr>
            <sz val="9"/>
            <color indexed="81"/>
            <rFont val="Tahoma"/>
            <family val="2"/>
          </rPr>
          <t>Por favor indique, con número, la cantidad de servicios que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8EE02B50-1657-40D9-99FF-FF98F3C378BF}">
      <text>
        <r>
          <rPr>
            <sz val="9"/>
            <color indexed="81"/>
            <rFont val="Tahoma"/>
            <family val="2"/>
          </rPr>
          <t>Por favor indique, con número, la cantidad de servicios que requiere.</t>
        </r>
      </text>
    </comment>
  </commentList>
</comments>
</file>

<file path=xl/sharedStrings.xml><?xml version="1.0" encoding="utf-8"?>
<sst xmlns="http://schemas.openxmlformats.org/spreadsheetml/2006/main" count="1245" uniqueCount="506">
  <si>
    <t>adicionales-CCB@ocesa.mx</t>
  </si>
  <si>
    <t>CONDICIONES DEL SERVICIO</t>
  </si>
  <si>
    <t>Después de fecha límite</t>
  </si>
  <si>
    <t>Antes de fecha límite</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</si>
  <si>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</si>
  <si>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</si>
  <si>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</si>
  <si>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</si>
  <si>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</si>
  <si>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</si>
  <si>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</si>
  <si>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</si>
  <si>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</si>
  <si>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</si>
  <si>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</si>
  <si>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</si>
  <si>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</si>
  <si>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</si>
  <si>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</si>
  <si>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</si>
  <si>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</si>
  <si>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</si>
  <si>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</si>
  <si>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</si>
  <si>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</si>
  <si>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</si>
  <si>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</si>
  <si>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</si>
  <si>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</si>
  <si>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</si>
  <si>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</si>
  <si>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</si>
  <si>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</si>
  <si>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</si>
  <si>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</si>
  <si>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</si>
  <si>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</si>
  <si>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</si>
  <si>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</si>
  <si>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</si>
  <si>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</si>
  <si>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</si>
  <si>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</si>
  <si>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</si>
  <si>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</si>
  <si>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</si>
  <si>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</si>
  <si>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</si>
  <si>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</si>
  <si>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</si>
  <si>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</si>
  <si>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</si>
  <si>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</si>
  <si>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</si>
  <si>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</si>
  <si>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</si>
  <si>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</si>
  <si>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</si>
  <si>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</si>
  <si>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</si>
  <si>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</si>
  <si>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</si>
  <si>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</si>
  <si>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</si>
  <si>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</si>
  <si>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</si>
  <si>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</si>
  <si>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</si>
  <si>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</si>
  <si>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</si>
  <si>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</si>
  <si>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</si>
  <si>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</si>
  <si>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</si>
  <si>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</si>
  <si>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</si>
  <si>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</si>
  <si>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</si>
  <si>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</si>
  <si>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</si>
  <si>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D- Todo servicio deberá de ser liquidado en su totalidad antes de ser instalado.</t>
  </si>
  <si>
    <t>F- Una vez realizada la instalación de los servicios cualquier modificación y/o reubicación de los mismos tendrá un cargo adicional del 100% sobre el precio inicial.</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</si>
  <si>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</si>
  <si>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</si>
  <si>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</si>
  <si>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</si>
  <si>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</si>
  <si>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</si>
  <si>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</si>
  <si>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</si>
  <si>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</si>
  <si>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</si>
  <si>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</si>
  <si>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</si>
  <si>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</si>
  <si>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</si>
  <si>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</si>
  <si>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</si>
  <si>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</si>
  <si>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</si>
  <si>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</si>
  <si>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</si>
  <si>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</si>
  <si>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</si>
  <si>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</si>
  <si>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</si>
  <si>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</si>
  <si>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</si>
  <si>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</si>
  <si>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</si>
  <si>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</si>
  <si>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</si>
  <si>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</si>
  <si>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</si>
  <si>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</si>
  <si>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</si>
  <si>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</si>
  <si>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</si>
  <si>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</si>
  <si>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</si>
  <si>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</si>
  <si>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</si>
  <si>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</si>
  <si>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</si>
  <si>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</si>
  <si>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</si>
  <si>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</si>
  <si>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</si>
  <si>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</si>
  <si>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</si>
  <si>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</si>
  <si>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</si>
  <si>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</si>
  <si>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</si>
  <si>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</si>
  <si>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</si>
  <si>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</si>
  <si>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</si>
  <si>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</si>
  <si>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</si>
  <si>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</si>
  <si>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</si>
  <si>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</si>
  <si>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Bebidas sin alcohol</t>
  </si>
  <si>
    <t>Paquete de 12 cervezas (lata)</t>
  </si>
  <si>
    <t>Cerveza</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</si>
  <si>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</si>
  <si>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</si>
  <si>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</si>
  <si>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</si>
  <si>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</si>
  <si>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</si>
  <si>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</si>
  <si>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</si>
  <si>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</si>
  <si>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</si>
  <si>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</si>
  <si>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</si>
  <si>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</si>
  <si>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</si>
  <si>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</si>
  <si>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</si>
  <si>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</si>
  <si>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</si>
  <si>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</si>
  <si>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</si>
  <si>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</si>
  <si>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</si>
  <si>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</si>
  <si>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</si>
  <si>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</si>
  <si>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</si>
  <si>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</si>
  <si>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</si>
  <si>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</si>
  <si>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</si>
  <si>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</si>
  <si>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</si>
  <si>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</si>
  <si>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</si>
  <si>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</si>
  <si>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</si>
  <si>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</si>
  <si>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</si>
  <si>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</si>
  <si>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</si>
  <si>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</si>
  <si>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</si>
  <si>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</si>
  <si>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</si>
  <si>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</si>
  <si>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</si>
  <si>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</si>
  <si>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</si>
  <si>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</si>
  <si>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</si>
  <si>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</si>
  <si>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</si>
  <si>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</si>
  <si>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</si>
  <si>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</si>
  <si>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</si>
  <si>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</si>
  <si>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</si>
  <si>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</si>
  <si>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</si>
  <si>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</si>
  <si>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</si>
  <si>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</si>
  <si>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</si>
  <si>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</si>
  <si>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</si>
  <si>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</si>
  <si>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</si>
  <si>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</si>
  <si>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</si>
  <si>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</si>
  <si>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</si>
  <si>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</si>
  <si>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</si>
  <si>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</si>
  <si>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</si>
  <si>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</si>
  <si>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</si>
  <si>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</si>
  <si>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</si>
  <si>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</si>
  <si>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</si>
  <si>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</si>
  <si>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</si>
  <si>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</si>
  <si>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</si>
  <si>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</si>
  <si>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</si>
  <si>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</si>
  <si>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</si>
  <si>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</si>
  <si>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</si>
  <si>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</si>
  <si>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</si>
  <si>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</si>
  <si>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</si>
  <si>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</si>
  <si>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</si>
  <si>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</si>
  <si>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</si>
  <si>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</si>
  <si>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</si>
  <si>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</si>
  <si>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</si>
  <si>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</si>
  <si>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</si>
  <si>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</si>
  <si>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</si>
  <si>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</si>
  <si>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</si>
  <si>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</si>
  <si>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</si>
  <si>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</si>
  <si>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</si>
  <si>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</si>
  <si>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</si>
  <si>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</si>
  <si>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</si>
  <si>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</si>
  <si>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</si>
  <si>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</si>
  <si>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</si>
  <si>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</si>
  <si>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</si>
  <si>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</si>
  <si>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</si>
  <si>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</si>
  <si>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</si>
  <si>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</si>
  <si>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</si>
  <si>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</si>
  <si>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</si>
  <si>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</si>
  <si>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</si>
  <si>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</si>
  <si>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</si>
  <si>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</si>
  <si>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</si>
  <si>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Verificar la disponibilidad con Servicios Adicionales antes de realizar su Pago</t>
  </si>
  <si>
    <t>15% de Servicio</t>
  </si>
  <si>
    <t>Si el Tipo de cambio rebasa los $ 21.00 pesos, los precios quedan sujetos a cambios</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</si>
  <si>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</si>
  <si>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</si>
  <si>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</si>
  <si>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</si>
  <si>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</si>
  <si>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</si>
  <si>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</si>
  <si>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</si>
  <si>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</si>
  <si>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</si>
  <si>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</si>
  <si>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</si>
  <si>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</si>
  <si>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</si>
  <si>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</si>
  <si>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</si>
  <si>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</si>
  <si>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</si>
  <si>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</si>
  <si>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</si>
  <si>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</si>
  <si>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</si>
  <si>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</si>
  <si>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Solo se colocan en stands de octanorm.</t>
  </si>
  <si>
    <t>SERVICIOS A 110 VOLTS</t>
  </si>
  <si>
    <t>Contacto Doble Monofásico de 1,000 W 110V 10 A.</t>
  </si>
  <si>
    <t>SERVICIOS A 220 VOLTS</t>
  </si>
  <si>
    <t>Contacto Doble Bifásico de 2,000 W 220V 8 A.</t>
  </si>
  <si>
    <t>Switch 3 x 30 A 220 V Sin Contactos</t>
  </si>
  <si>
    <t xml:space="preserve">Todas las derivaciones son responsabilidad del expositor. </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</si>
  <si>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</si>
  <si>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</si>
  <si>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</si>
  <si>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</si>
  <si>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</si>
  <si>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</si>
  <si>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</si>
  <si>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</si>
  <si>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</si>
  <si>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</si>
  <si>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</si>
  <si>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</si>
  <si>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</si>
  <si>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</si>
  <si>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</si>
  <si>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</si>
  <si>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 xml:space="preserve">E- La instalación del servicio contratado se realizará únicamente dentro del área de exhibición de su stand. </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</si>
  <si>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</si>
  <si>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</si>
  <si>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</si>
  <si>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</si>
  <si>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</si>
  <si>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</si>
  <si>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</si>
  <si>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</si>
  <si>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t>IVA</t>
  </si>
  <si>
    <t>B- El precio incluye el material necesario para la instalación y desinstalación del servicio contratado.</t>
  </si>
  <si>
    <t>I - Cualquier modificación y/o reubicación de los servicios que ya hayan sido instalados tendrá un cargo adicional del 100% sobre el precio inicial.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</si>
  <si>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</si>
  <si>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</si>
  <si>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</si>
  <si>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</si>
  <si>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</si>
  <si>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</si>
  <si>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Ethernet para Punto de Venta (No incluye Terminal para cobros). Precio por día.</t>
  </si>
  <si>
    <t>INTERNET SIMÉTRICO POR CABLE O WiFi</t>
  </si>
  <si>
    <t xml:space="preserve">PRECIO </t>
  </si>
  <si>
    <t>Enlace a internet simétrico, dedicado, 20Mb WiFi o Cableado, incluye todos los días de evento.</t>
  </si>
  <si>
    <t>Enlace a internet simétrico, dedicado, 30Mb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</si>
  <si>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</si>
  <si>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</si>
  <si>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</si>
  <si>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</si>
  <si>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</si>
  <si>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</si>
  <si>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</si>
  <si>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</si>
  <si>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</si>
  <si>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</si>
  <si>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</si>
  <si>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</si>
  <si>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</si>
  <si>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I.-  En caso de solicitarcancelación después de la instalación del servicio, no procede ningún reembolso. Toda cancelación debe pedirse por escrito vía e-mail a adicionales-CCB@ocesa.mx al menos 72hrs previas al inicio del montaje.</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</si>
  <si>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</si>
  <si>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</si>
  <si>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</si>
  <si>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</si>
  <si>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</si>
  <si>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</si>
  <si>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</si>
  <si>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</si>
  <si>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</si>
  <si>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</si>
  <si>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</si>
  <si>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</si>
  <si>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</si>
  <si>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</si>
  <si>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</si>
  <si>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</si>
  <si>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</si>
  <si>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</si>
  <si>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</si>
  <si>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</si>
  <si>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</si>
  <si>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</si>
  <si>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</si>
  <si>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</si>
  <si>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</si>
  <si>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</si>
  <si>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</si>
  <si>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</si>
  <si>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</si>
  <si>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Favor de enviar esta forma y los documentos solicitados al correo electrónico:</t>
  </si>
  <si>
    <t>CLABE:</t>
  </si>
  <si>
    <t>B- El precio incluye el material necesario para la instalación y desinstalación del servicio contratado además del consumo eléctrico.</t>
  </si>
  <si>
    <t>K- Una vez realizada la instalación de los servicios cualquier modificación y/o reubicación de los mismos tendrá un cargo adicional del 40% sobre el precio inicial.</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</si>
  <si>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</si>
  <si>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</si>
  <si>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</si>
  <si>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</si>
  <si>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</si>
  <si>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</si>
  <si>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</si>
  <si>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</si>
  <si>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</si>
  <si>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</si>
  <si>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</si>
  <si>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</si>
  <si>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</si>
  <si>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</si>
  <si>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O- El colganteo en salones de convenciones queda sujeto a la revisión y autorización de la Gerencia de Operaciones.</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</si>
  <si>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</si>
  <si>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</si>
  <si>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</si>
  <si>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</si>
  <si>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</si>
  <si>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</si>
  <si>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Q- La presion entregada en las tomas de aire es de 116 psi ( 8 kg/cm2 ) y puede tener variación de hasta un +/- 10%</t>
  </si>
  <si>
    <t>R- La presion entregada en las tomas de agua es de 57 psi ( 4 kg/cm2 ) y puede tener variación de hasta un +/- 10%</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</si>
  <si>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</si>
  <si>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</si>
  <si>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</si>
  <si>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</si>
  <si>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</si>
  <si>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</si>
  <si>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</si>
  <si>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r>
      <t>F-Los servicios solicitados durante el montaje y evento estarán sujetos a disponibilidad del servicio y tiempo de respuesta de al menos 12 horas a partir de su pago</t>
    </r>
    <r>
      <rPr>
        <u/>
        <sz val="9"/>
        <rFont val="Arial"/>
        <family val="2"/>
      </rPr>
      <t>.</t>
    </r>
  </si>
  <si>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</si>
  <si>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</si>
  <si>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</si>
  <si>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</si>
  <si>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ADICIONALES2025</t>
  </si>
  <si>
    <t>No se permite el ingreso de alimentos y bebidas ajenos a Centro Banamex durante montaje, evento y desmontaje, ya sea para consumo propio o como cortesías a visitantes.</t>
  </si>
  <si>
    <t>C- Centro Banamex se reserva el derecho de negar el servicio en caso de que el elemento a colgar represente un riesgo ya sea para las instalaciones o sus visitantes. En dado caso, Centro Banamex hará el reembolso correspondiente.</t>
  </si>
  <si>
    <t>D- Es necesario haber realizado el pago total al Centro Banamex para la instalación del servicio.</t>
  </si>
  <si>
    <t xml:space="preserve">E- Centro Banamex no se hace responsable por lonas y/o estructuras que no se recojan después del desmontaje. </t>
  </si>
  <si>
    <t>P- Centro Banamex no se hace responsbale en la demora o entrega del servicio por factores imputables al contratante.</t>
  </si>
  <si>
    <t>N- Toda estructura que rebase los 75 kgs o dimensiones de 4 x 4 mts de largo y ancho y mayores a 1.5 mts de alto deberan contratar el servicio de rigging.</t>
  </si>
  <si>
    <t>Paquete de 12 Refrescos (Coca Cola, Coca Light, Manzana, Sprite, Sprite Zero, Freska, Agua mineral, a elegir por el cliente. Puede mezclar sabores).</t>
  </si>
  <si>
    <t>Paquete de 12 botellas de agua purificada marca CIEL.</t>
  </si>
  <si>
    <r>
      <t xml:space="preserve">Preventa de buffet corto con 1 bebida incluída </t>
    </r>
    <r>
      <rPr>
        <b/>
        <sz val="9"/>
        <color rgb="FFFF0000"/>
        <rFont val="Arial"/>
        <family val="2"/>
      </rPr>
      <t>(Para usar solo en buffet corto dentro de salas o en áreas comunes).</t>
    </r>
  </si>
  <si>
    <r>
      <t xml:space="preserve">Preventa de buffet en Restaurante Galerí, con 1 bebida incluída. </t>
    </r>
    <r>
      <rPr>
        <b/>
        <sz val="9"/>
        <color rgb="FFFF0000"/>
        <rFont val="Arial"/>
        <family val="2"/>
      </rPr>
      <t>(Para usar solo en el buffet el restaurante Galerí).</t>
    </r>
  </si>
  <si>
    <t>Lámpara tipo Slim Line, tecnología LED</t>
  </si>
  <si>
    <t>Contacto Doble Monofásico de 1,000 W 110V 20 A.</t>
  </si>
  <si>
    <t>Switch 3 x 300 A 220 V Sin Contactos</t>
  </si>
  <si>
    <t>Switch 3 x 400 A 220 V Sin Contactos</t>
  </si>
  <si>
    <t>Switch 3 x 500 A 220 V Sin Contactos</t>
  </si>
  <si>
    <t>Switch 3 x 400 A 460 ó 480 V Sin Contactos</t>
  </si>
  <si>
    <t>Hielo por Kilo (Se entrega en bolsas de 1kg)</t>
  </si>
  <si>
    <t>Colgado de elemento de hasta 10 Kgs de peso, máximo 4 x 4 metros o hasta 4 metros de diámetro</t>
  </si>
  <si>
    <t>Colgado de elemento de hasta 20 Kgs de peso, máximo 4 x 4 metros o hasta 4 metros de diámetro</t>
  </si>
  <si>
    <t>Colgado de elemento de hasta 30 Kgs de peso, máximo 4 x 4 metros o hasta 4 metros de diámetro</t>
  </si>
  <si>
    <t>Colgado de elemento de hasta 40 Kgs de peso, máximo 4 x 4 metros o hasta 4 metros de diámetro</t>
  </si>
  <si>
    <t>Colgado de elemento de hasta 50 Kgs de peso, máximo 4 x 4 metros o hasta 4 metros de diámetro</t>
  </si>
  <si>
    <t>Colgado de elemento de hasta 60 Kgs de peso, máximo 4 x 4 metros o hasta 4 metros de diámetro</t>
  </si>
  <si>
    <t>Colgado de elemento de hasta 70 Kgs de peso, máximo 4 x 4 metros o hasta 4 metros de diámetro</t>
  </si>
  <si>
    <t>Colgado de elemento de hasta 75 Kgs de peso, máximo 4 x 4 metros o hasta 4 metros de diámetro</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</si>
  <si>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</si>
  <si>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</si>
  <si>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http://www.centroBanamex.com/es/aviso-de-privacidad".</t>
  </si>
  <si>
    <t>DEBERÁ RECOGER LOS CUPONES SOLICITADOS EN LA OFICINA DE SERVICIOS ADICIONALES DE CENTRO Banamex, UBICADA EN EL NIVEL DE EXPOSICIONES, ENTRE SALA B Y SALA C</t>
  </si>
  <si>
    <t>Clave de acceso de 20Mbps, para UN (1) dispositivo para la Red WI FI dentro de Centro Banamex. La clave no puede compartirse en varios dispositivos. Precio por día.</t>
  </si>
  <si>
    <t>E.- Es necesario haber realizado el pago total a Centro Banamex para la instalación del servicio.</t>
  </si>
  <si>
    <t>H.- Todos los aparatos y/o materiales utilizados para brindar estos servicios son propiedad de Centro Banamex. El precio del servicio los incluye en calidad de préstamo durante la realización del evento.</t>
  </si>
  <si>
    <t xml:space="preserve">J.- Centro Banamex no brinda el servicio de renta o préstamo de equipos, por lo que el contratante deberá traer sus propios equipos y asegurarse que cuenten con tarjeta de red alámbrico para conector ethernet RJ45 y conectividad inalámbrica en la frecuencia de 5Ghz. </t>
  </si>
  <si>
    <t>IMPORTANTE: La red de Centro 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Banamex.</t>
  </si>
  <si>
    <t>C- El expositor es responsable de colocar filtros de aire para el control de humedad. Centro Banamex no se hace responsable por daños a equipos ocasionados por falta de los mismos.</t>
  </si>
  <si>
    <t>G- Todos los aparatos y/o materiales usados para la realización de estos servicios son propiedad de Centro Banamex.</t>
  </si>
  <si>
    <t>M- Centro Banamex proveerá el servicio de aire a través de manguera flexible de 1/2  de pulgada para servicios de 40 PCM, con llave de paso esferica de 1/2  pulgada y conector hembra.</t>
  </si>
  <si>
    <t>N- Cento Banamex proveerá el servicio de aire a través de manguera flexible de 3/4 de pulgada para servicios de 80 PCM, con llave de paso esferica de 3/4 de pulgada y conector hembra.</t>
  </si>
  <si>
    <t>O- Centro Banamex proveerá el servicio de agua a través de manguera flexible de 1/2 pulgada con llave de paso esferica de 1/2 pulgada y conector hembra.</t>
  </si>
  <si>
    <t>P- Centro Banamex proveerá del servicio de drenaje a traves de manguera flexible de 2 pulg sin ningun tipo de valvula o conector.</t>
  </si>
  <si>
    <t>C- El servicio eléctrico es institucional y será proporcionado exclusivamente por personal de Centro Banamex. Todos los servicios salen de piso únicamente.</t>
  </si>
  <si>
    <t>D- La instalación solicitada se realizara de acuerdo a la localización de los registros y a la trayectoria que el personal de Centro Banamex considere más conveniente para la ubicación de cada stand.</t>
  </si>
  <si>
    <t>F- El expositor será responsable de instalar un regulador de voltaje para los equipos que así lo requieran. Centro Banamex no se hace responsable por daños ocasionados por variación de voltaje.</t>
  </si>
  <si>
    <t>G- Centro Banamex no se hace responsable por cortes de energía por parte de la Comisión Federal de Electricidad.</t>
  </si>
  <si>
    <t>H- El expositor podrá traer el equipo que considere para su exhibición, siempre y cuando dicha instalación no exceda la capacidad de salida de energía eléctrica contratada para su stand. Centro Banamex no se hace responsable por daños debido a instalaciones defectuosas realizadas por el expositor, el montador o cualquiera de sus empleados.</t>
  </si>
  <si>
    <t>I- Es necesario haber realizado el pago total a Centro Banamex para la instalación del servicio.</t>
  </si>
  <si>
    <t>L- Todo equipo y/o materiales usados para la realización de estos servicios son propiedad de Centro Banamex. El equipo y material se dejan en los stands en calidad de préstamo, y solo podrán ser retirados por personal del Centro Banamex.</t>
  </si>
  <si>
    <t>C- El servicio de gas LP es institucional y será proporcionado exclusivamente por personal de Centro Banamex. Todos los servicios salen de piso exclusivamente.</t>
  </si>
  <si>
    <t>F- Centro Banamex no se hace responsable por daños ocasionados a los equipos por mala elección de los servicios o causas imputables al expositor.</t>
  </si>
  <si>
    <t>G- Es necesario haber realizado el pago total a Centro Banamex para la instalación del servicio.</t>
  </si>
  <si>
    <t>J- Todo equipo y/o materiales usados para la instalación de estos servicios es propiedad de Centro Banamex, y solo podrán ser retirados por su personal.</t>
  </si>
  <si>
    <t>F.- Es necesario haber realizado el pago total al Centro Banamex para la realización del servicio.</t>
  </si>
  <si>
    <t>I.- Todos los aparatos y/o materiales utilizados para el uso de estos servicios son propiedad de Centro Banamex.</t>
  </si>
  <si>
    <t>C- Centro Banamex se reserva el derecho de negar el servicio en caso de que el elemento a colgar  represente un riesgo ya sea para las instalaciones o sus visitantes.</t>
  </si>
  <si>
    <t xml:space="preserve">E- Centro Banamex no se hace responsable por cualquier material que no se recoja después del desmontaje. </t>
  </si>
  <si>
    <t>L- Centro Banamex no se hace responsbale en la demora o entrega del servicio por factores imputables al contratante.</t>
  </si>
  <si>
    <t>TODO COLGANTE DEBE SER AUTORIZADO POR CENTRO BANAMEX, FAVOR DE ENVIAR RENDER CON MEDIDAS, PESO TOTAL Y ENUMERANDO LOS MATERIALES DEL CUAL ESTÁ HECHO.</t>
  </si>
  <si>
    <t>POR FAVOR INDIQUE LA CANTIDAD DE COMIDAS Y HORARIO EN EL QUE REQUIERE SEAN ENTREGADAS CADA DÍA</t>
  </si>
  <si>
    <t>ESTE SERVICIO APLICA PARA ESTRUCTURAS CON MÁS DE 99 KILOS DE PESO y/o MÁS DE 4x4 METROS y/o MÁS DE 4 METROS DE DIÁMETRO y/o QUE INCLUYAN SERVICIOS ELÉCTRICOS.</t>
  </si>
  <si>
    <t>1 cupón</t>
  </si>
  <si>
    <t>1 comida</t>
  </si>
  <si>
    <t xml:space="preserve">Unidad </t>
  </si>
  <si>
    <t>Unidad</t>
  </si>
  <si>
    <t>GLASSTECH MEXICO</t>
  </si>
  <si>
    <t>Del 15 al 17 Julio 2026</t>
  </si>
  <si>
    <t>N/A</t>
  </si>
  <si>
    <t>TODOS LOS SERVICIOS DE RIGGING DEBEN SER AUTORIZADOS POR EL ORGANIZADOR DEL EVENTO Y CENTRO BANAMEX.
PARA OBTENER UNA COTIZACIÓN DEL SERVICIO, POR FAVOR ENVÍE ESTA FORMA ACOMPAÑADA DE LO SIGUIENTE:
1) RENDER O FOTOGRAFÍAS DE LA ESTRUCTURA (VISTA AEREA, LATERAL).
2) MEDIDAS DE LA ESTRUCTURA.
3) PESO TOTAL DE LA ESTRUCTURA.
4) DESCRIPCIÓN DE LOS MATERIALES QUE LA CONFORMAN.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</si>
</sst>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F800]dddd\,\ mmmm\ dd\,\ yyyy"/>
  </numFmts>
  <fonts count="80">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sz val="9"/>
      <color indexed="81"/>
      <name val="Tahoma"/>
      <family val="2"/>
    </font>
    <font>
      <sz val="10"/>
      <color rgb="FFFFFF00"/>
      <name val="Arial"/>
      <family val="2"/>
    </font>
    <font>
      <b/>
      <sz val="10"/>
      <color rgb="FFFFFF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71">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7" fillId="0" borderId="0" xfId="0" applyFont="1" applyAlignment="1" applyProtection="1">
      <alignment horizontal="center"/>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14" fontId="12" fillId="0" borderId="15" xfId="0" applyNumberFormat="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7" fillId="0" borderId="0" xfId="2" applyFont="1" applyAlignment="1" applyProtection="1">
      <alignment horizontal="center"/>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3"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0" fontId="3" fillId="0" borderId="0" xfId="0" quotePrefix="1" applyFont="1" applyAlignment="1" applyProtection="1">
      <alignment vertical="center"/>
      <protection hidden="1"/>
    </xf>
    <xf numFmtId="1" fontId="3" fillId="0" borderId="0" xfId="0" quotePrefix="1" applyNumberFormat="1" applyFont="1" applyAlignment="1" applyProtection="1">
      <alignment vertical="center"/>
      <protection hidden="1"/>
    </xf>
    <xf numFmtId="1" fontId="12" fillId="0" borderId="15" xfId="0" quotePrefix="1" applyNumberFormat="1" applyFont="1" applyBorder="1" applyAlignment="1">
      <alignment horizontal="center" vertical="center"/>
    </xf>
    <xf numFmtId="1" fontId="3" fillId="0" borderId="0" xfId="2" quotePrefix="1" applyNumberFormat="1" applyFont="1" applyAlignment="1" applyProtection="1">
      <alignment vertical="center"/>
      <protection hidden="1"/>
    </xf>
    <xf numFmtId="1" fontId="15" fillId="0" borderId="0" xfId="0" quotePrefix="1" applyNumberFormat="1" applyFont="1" applyAlignment="1" applyProtection="1">
      <alignment vertical="center"/>
      <protection hidden="1"/>
    </xf>
    <xf numFmtId="0" fontId="40" fillId="0" borderId="15" xfId="0" applyFont="1" applyBorder="1" applyAlignment="1" applyProtection="1">
      <alignment vertical="center" wrapText="1"/>
      <protection hidden="1"/>
    </xf>
    <xf numFmtId="44" fontId="41" fillId="0" borderId="15" xfId="1" applyFont="1" applyFill="1" applyBorder="1" applyAlignment="1" applyProtection="1">
      <alignment horizontal="center" vertical="center" wrapText="1"/>
      <protection hidden="1"/>
    </xf>
    <xf numFmtId="0" fontId="3" fillId="0" borderId="28"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0" fontId="7" fillId="0" borderId="14"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171" fontId="3" fillId="0" borderId="8" xfId="0" applyNumberFormat="1" applyFont="1" applyBorder="1" applyAlignment="1" applyProtection="1">
      <alignment horizontal="center" vertical="center"/>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1"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49" fontId="44" fillId="7" borderId="14"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0" fontId="40" fillId="0" borderId="15" xfId="0" applyFont="1" applyBorder="1" applyAlignment="1" applyProtection="1">
      <alignment horizontal="justify"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40" fillId="0" borderId="32" xfId="0" applyFont="1" applyBorder="1" applyAlignment="1" applyProtection="1">
      <alignment vertical="center"/>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 fillId="0" borderId="62" xfId="0" applyFont="1" applyBorder="1" applyAlignment="1" applyProtection="1">
      <alignment horizontal="center" vertical="center"/>
      <protection locked="0" hidden="1"/>
    </xf>
    <xf numFmtId="0" fontId="3" fillId="0" borderId="61"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34"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3" fillId="0" borderId="27" xfId="2" applyFont="1" applyBorder="1" applyAlignment="1" applyProtection="1">
      <alignment horizontal="center" vertical="center"/>
      <protection locked="0"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171" fontId="3" fillId="0" borderId="8" xfId="2" applyNumberFormat="1" applyFont="1" applyBorder="1" applyAlignment="1" applyProtection="1">
      <alignment horizontal="center" vertical="center"/>
      <protection hidden="1"/>
    </xf>
    <xf numFmtId="0" fontId="3" fillId="0" borderId="28" xfId="2" applyFont="1" applyBorder="1" applyAlignment="1" applyProtection="1">
      <alignment horizontal="center" vertical="center"/>
      <protection locked="0" hidden="1"/>
    </xf>
    <xf numFmtId="0" fontId="3" fillId="0" borderId="0" xfId="2" applyFont="1" applyAlignment="1" applyProtection="1">
      <alignment horizontal="center" wrapText="1"/>
      <protection hidden="1"/>
    </xf>
    <xf numFmtId="0" fontId="21" fillId="0" borderId="0" xfId="2" applyFont="1" applyAlignment="1" applyProtection="1">
      <alignment horizontal="center" vertical="center" wrapText="1"/>
      <protection hidden="1"/>
    </xf>
    <xf numFmtId="0" fontId="7" fillId="0" borderId="0" xfId="2" applyFont="1" applyAlignment="1" applyProtection="1">
      <alignment horizontal="center" vertical="top" wrapText="1"/>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171" fontId="78" fillId="2" borderId="0" xfId="0" applyNumberFormat="1" applyFont="1" applyFill="1" applyAlignment="1" applyProtection="1">
      <alignment horizontal="left" vertical="center"/>
      <protection hidden="1"/>
    </xf>
    <xf numFmtId="171" fontId="78" fillId="2" borderId="8" xfId="0" applyNumberFormat="1" applyFont="1" applyFill="1" applyBorder="1" applyAlignment="1" applyProtection="1">
      <alignment horizontal="left" vertical="center"/>
      <protection hidden="1"/>
    </xf>
    <xf numFmtId="0" fontId="10" fillId="2" borderId="7" xfId="2" applyFont="1" applyFill="1" applyBorder="1" applyAlignment="1" applyProtection="1">
      <alignment horizontal="right" vertical="center"/>
      <protection hidden="1"/>
    </xf>
    <xf numFmtId="0" fontId="10" fillId="2" borderId="0" xfId="2" applyFont="1" applyFill="1" applyAlignment="1" applyProtection="1">
      <alignment horizontal="right" vertical="center"/>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vertical="center" wrapText="1"/>
      <protection hidden="1"/>
    </xf>
    <xf numFmtId="0" fontId="3" fillId="0" borderId="15" xfId="2" applyFont="1" applyBorder="1" applyAlignment="1" applyProtection="1">
      <alignment horizontal="left" wrapText="1"/>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0" fontId="3" fillId="0" borderId="72" xfId="0" applyFont="1" applyBorder="1" applyAlignment="1" applyProtection="1">
      <alignment horizontal="center" vertical="center"/>
      <protection locked="0"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7"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6" fillId="2" borderId="8" xfId="2" applyFont="1" applyFill="1" applyBorder="1" applyAlignment="1" applyProtection="1">
      <alignment horizontal="center" vertical="center"/>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10" fillId="2" borderId="7" xfId="0" applyFont="1" applyFill="1" applyBorder="1" applyAlignment="1" applyProtection="1">
      <alignment horizontal="right" vertical="center"/>
      <protection hidden="1"/>
    </xf>
    <xf numFmtId="0" fontId="10" fillId="2" borderId="0" xfId="0" applyFont="1" applyFill="1" applyAlignment="1" applyProtection="1">
      <alignment horizontal="right" vertical="center"/>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49" fontId="7" fillId="0" borderId="0" xfId="0" applyNumberFormat="1" applyFont="1" applyAlignment="1" applyProtection="1">
      <alignment horizontal="center"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49" fontId="7" fillId="0" borderId="8" xfId="0" applyNumberFormat="1" applyFont="1" applyBorder="1" applyAlignment="1" applyProtection="1">
      <alignment horizontal="center"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0" fontId="10" fillId="2" borderId="15"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171" fontId="79" fillId="2" borderId="0" xfId="0" applyNumberFormat="1" applyFont="1" applyFill="1" applyAlignment="1" applyProtection="1">
      <alignment horizontal="center" vertical="center"/>
      <protection hidden="1"/>
    </xf>
    <xf numFmtId="171" fontId="79" fillId="2" borderId="8" xfId="0" applyNumberFormat="1" applyFont="1" applyFill="1" applyBorder="1" applyAlignment="1" applyProtection="1">
      <alignment horizontal="center" vertical="center"/>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12" fillId="0" borderId="15"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7" fillId="0" borderId="52" xfId="0" applyFont="1" applyBorder="1" applyAlignment="1" applyProtection="1">
      <alignment horizontal="center" vertical="center" wrapText="1"/>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12" fillId="0" borderId="68" xfId="0" applyFont="1" applyBorder="1" applyAlignment="1" applyProtection="1">
      <alignment horizontal="left" vertical="center" wrapText="1"/>
      <protection hidden="1"/>
    </xf>
    <xf numFmtId="171" fontId="54" fillId="0" borderId="0" xfId="0" applyNumberFormat="1" applyFont="1" applyAlignment="1" applyProtection="1">
      <alignment horizontal="center" vertical="center"/>
      <protection hidden="1"/>
    </xf>
    <xf numFmtId="171" fontId="54" fillId="0" borderId="8" xfId="0" applyNumberFormat="1" applyFont="1" applyBorder="1" applyAlignment="1" applyProtection="1">
      <alignment horizontal="center" vertical="center"/>
      <protection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171" fontId="78" fillId="2" borderId="0" xfId="0" applyNumberFormat="1" applyFont="1" applyFill="1" applyAlignment="1" applyProtection="1">
      <alignment horizontal="center" vertical="center"/>
      <protection hidden="1"/>
    </xf>
    <xf numFmtId="171" fontId="78" fillId="2" borderId="8" xfId="0" applyNumberFormat="1" applyFont="1" applyFill="1" applyBorder="1" applyAlignment="1" applyProtection="1">
      <alignment horizontal="center" vertical="center"/>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49" fontId="7" fillId="0" borderId="0" xfId="2" applyNumberFormat="1" applyFont="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10" fillId="2" borderId="31" xfId="2" applyFont="1" applyFill="1" applyBorder="1" applyAlignment="1" applyProtection="1">
      <alignment horizontal="center" vertical="center"/>
      <protection hidden="1"/>
    </xf>
    <xf numFmtId="0" fontId="67" fillId="0" borderId="15" xfId="2" applyFont="1" applyBorder="1" applyAlignment="1" applyProtection="1">
      <alignment horizontal="center" vertical="center" wrapText="1"/>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10" fillId="2" borderId="22" xfId="2" applyFont="1" applyFill="1" applyBorder="1" applyAlignment="1" applyProtection="1">
      <alignment horizontal="center" vertical="center"/>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7" fillId="0" borderId="31" xfId="2" applyFont="1" applyBorder="1" applyAlignment="1" applyProtection="1">
      <alignment horizontal="center" vertical="center" wrapText="1"/>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17" xfId="0" applyFont="1" applyBorder="1" applyAlignment="1" applyProtection="1">
      <alignment horizontal="left" vertical="center" wrapText="1"/>
      <protection hidden="1"/>
    </xf>
    <xf numFmtId="0" fontId="7"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wrapText="1"/>
      <protection locked="0"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3" fillId="0" borderId="23" xfId="2" applyFont="1" applyBorder="1" applyAlignment="1" applyProtection="1">
      <alignment horizontal="center" vertical="center" wrapText="1"/>
      <protection locked="0"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171" fontId="78" fillId="2" borderId="0" xfId="2" applyNumberFormat="1" applyFont="1" applyFill="1" applyAlignment="1" applyProtection="1">
      <alignment horizontal="center" vertical="center"/>
      <protection hidden="1"/>
    </xf>
    <xf numFmtId="171" fontId="78" fillId="2" borderId="8" xfId="2" applyNumberFormat="1" applyFont="1" applyFill="1" applyBorder="1" applyAlignment="1" applyProtection="1">
      <alignment horizontal="center" vertical="center"/>
      <protection hidden="1"/>
    </xf>
    <xf numFmtId="0" fontId="23" fillId="2" borderId="7" xfId="2" applyFont="1" applyFill="1" applyBorder="1" applyAlignment="1" applyProtection="1">
      <alignment horizontal="right" vertical="center"/>
      <protection hidden="1"/>
    </xf>
    <xf numFmtId="0" fontId="23" fillId="2" borderId="0" xfId="2" applyFont="1" applyFill="1" applyAlignment="1" applyProtection="1">
      <alignment horizontal="right" vertical="center"/>
      <protection hidden="1"/>
    </xf>
    <xf numFmtId="0" fontId="7" fillId="0" borderId="14" xfId="2" applyFont="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0" fontId="7" fillId="0" borderId="14" xfId="2" applyFont="1" applyBorder="1" applyAlignment="1" applyProtection="1">
      <alignment horizontal="left" vertical="center" wrapText="1"/>
      <protection hidden="1"/>
    </xf>
    <xf numFmtId="0" fontId="7" fillId="0" borderId="31" xfId="2" applyFont="1" applyBorder="1" applyAlignment="1" applyProtection="1">
      <alignment horizontal="left" vertical="center" wrapText="1"/>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12" fillId="0" borderId="15" xfId="2" applyBorder="1" applyAlignment="1" applyProtection="1">
      <alignment horizontal="left" vertical="center"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26" fillId="0" borderId="0" xfId="2" applyFont="1" applyAlignment="1" applyProtection="1">
      <alignment horizontal="center" vertical="center" wrapText="1"/>
      <protection hidden="1"/>
    </xf>
    <xf numFmtId="0" fontId="26" fillId="0" borderId="2" xfId="2" applyFont="1" applyBorder="1" applyAlignment="1" applyProtection="1">
      <alignment horizontal="center"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cellXfs>
  <cellStyles count="4">
    <cellStyle name="Hipervínculo"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179971</xdr:colOff>
      <xdr:row>0</xdr:row>
      <xdr:rowOff>0</xdr:rowOff>
    </xdr:from>
    <xdr:ext cx="2621381" cy="718093"/>
    <xdr:pic>
      <xdr:nvPicPr>
        <xdr:cNvPr id="12" name="Imagen 1">
          <a:extLst>
            <a:ext uri="{FF2B5EF4-FFF2-40B4-BE49-F238E27FC236}">
              <a16:creationId xmlns:a16="http://schemas.microsoft.com/office/drawing/2014/main" id="{C378CE72-382A-4907-AF86-02D0F4066C2B}"/>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99971"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905999" y="2190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76201</xdr:rowOff>
    </xdr:from>
    <xdr:to>
      <xdr:col>2</xdr:col>
      <xdr:colOff>318686</xdr:colOff>
      <xdr:row>3</xdr:row>
      <xdr:rowOff>266701</xdr:rowOff>
    </xdr:to>
    <xdr:pic>
      <xdr:nvPicPr>
        <xdr:cNvPr id="17" name="Imagen 16">
          <a:extLst>
            <a:ext uri="{FF2B5EF4-FFF2-40B4-BE49-F238E27FC236}">
              <a16:creationId xmlns:a16="http://schemas.microsoft.com/office/drawing/2014/main" id="{2FA93F16-0394-385A-5004-E29EE75EBD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09626"/>
          <a:ext cx="1709336" cy="571500"/>
        </a:xfrm>
        <a:prstGeom prst="rect">
          <a:avLst/>
        </a:prstGeom>
      </xdr:spPr>
    </xdr:pic>
    <xdr:clientData/>
  </xdr:twoCellAnchor>
  <xdr:twoCellAnchor editAs="oneCell">
    <xdr:from>
      <xdr:col>10</xdr:col>
      <xdr:colOff>603257</xdr:colOff>
      <xdr:row>2</xdr:row>
      <xdr:rowOff>50800</xdr:rowOff>
    </xdr:from>
    <xdr:to>
      <xdr:col>12</xdr:col>
      <xdr:colOff>711200</xdr:colOff>
      <xdr:row>3</xdr:row>
      <xdr:rowOff>130444</xdr:rowOff>
    </xdr:to>
    <xdr:pic>
      <xdr:nvPicPr>
        <xdr:cNvPr id="16" name="Imagen 15">
          <a:extLst>
            <a:ext uri="{FF2B5EF4-FFF2-40B4-BE49-F238E27FC236}">
              <a16:creationId xmlns:a16="http://schemas.microsoft.com/office/drawing/2014/main" id="{C0E5F733-575F-55D6-E332-04B13AEDC50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86757" y="977900"/>
          <a:ext cx="1708143" cy="2701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42" name="Imagen 1">
          <a:extLst>
            <a:ext uri="{FF2B5EF4-FFF2-40B4-BE49-F238E27FC236}">
              <a16:creationId xmlns:a16="http://schemas.microsoft.com/office/drawing/2014/main" id="{D9490747-C0E7-44E1-A1BF-F3700F49251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866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14" name="Imagen 13">
          <a:extLst>
            <a:ext uri="{FF2B5EF4-FFF2-40B4-BE49-F238E27FC236}">
              <a16:creationId xmlns:a16="http://schemas.microsoft.com/office/drawing/2014/main" id="{80B3BD4A-09E5-4F4C-AC7A-66653B1CD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558800</xdr:colOff>
      <xdr:row>2</xdr:row>
      <xdr:rowOff>6350</xdr:rowOff>
    </xdr:from>
    <xdr:to>
      <xdr:col>12</xdr:col>
      <xdr:colOff>666743</xdr:colOff>
      <xdr:row>3</xdr:row>
      <xdr:rowOff>85994</xdr:rowOff>
    </xdr:to>
    <xdr:pic>
      <xdr:nvPicPr>
        <xdr:cNvPr id="41" name="Imagen 40">
          <a:extLst>
            <a:ext uri="{FF2B5EF4-FFF2-40B4-BE49-F238E27FC236}">
              <a16:creationId xmlns:a16="http://schemas.microsoft.com/office/drawing/2014/main" id="{2385B0F7-7B2D-45AD-B7EA-DC1D157DF4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797800" y="933450"/>
          <a:ext cx="1708143" cy="2701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144881</xdr:colOff>
      <xdr:row>1</xdr:row>
      <xdr:rowOff>0</xdr:rowOff>
    </xdr:to>
    <xdr:pic>
      <xdr:nvPicPr>
        <xdr:cNvPr id="20" name="Imagen 1">
          <a:extLst>
            <a:ext uri="{FF2B5EF4-FFF2-40B4-BE49-F238E27FC236}">
              <a16:creationId xmlns:a16="http://schemas.microsoft.com/office/drawing/2014/main" id="{932B3722-8EBE-401B-90FD-252CD9FDF21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3088"/>
        <a:stretch/>
      </xdr:blipFill>
      <xdr:spPr bwMode="auto">
        <a:xfrm>
          <a:off x="7038975" y="0"/>
          <a:ext cx="26213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247649</xdr:colOff>
      <xdr:row>1</xdr:row>
      <xdr:rowOff>9526</xdr:rowOff>
    </xdr:from>
    <xdr:to>
      <xdr:col>12</xdr:col>
      <xdr:colOff>200024</xdr:colOff>
      <xdr:row>3</xdr:row>
      <xdr:rowOff>142876</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9048749" y="644526"/>
          <a:ext cx="752475" cy="565150"/>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76200</xdr:rowOff>
    </xdr:from>
    <xdr:to>
      <xdr:col>2</xdr:col>
      <xdr:colOff>185336</xdr:colOff>
      <xdr:row>3</xdr:row>
      <xdr:rowOff>209550</xdr:rowOff>
    </xdr:to>
    <xdr:pic>
      <xdr:nvPicPr>
        <xdr:cNvPr id="25" name="Imagen 24">
          <a:extLst>
            <a:ext uri="{FF2B5EF4-FFF2-40B4-BE49-F238E27FC236}">
              <a16:creationId xmlns:a16="http://schemas.microsoft.com/office/drawing/2014/main" id="{C6378E8F-4500-4D91-8C43-8382C8248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14375"/>
          <a:ext cx="1709336" cy="571500"/>
        </a:xfrm>
        <a:prstGeom prst="rect">
          <a:avLst/>
        </a:prstGeom>
      </xdr:spPr>
    </xdr:pic>
    <xdr:clientData/>
  </xdr:twoCellAnchor>
  <xdr:twoCellAnchor editAs="oneCell">
    <xdr:from>
      <xdr:col>8</xdr:col>
      <xdr:colOff>393700</xdr:colOff>
      <xdr:row>1</xdr:row>
      <xdr:rowOff>165006</xdr:rowOff>
    </xdr:from>
    <xdr:to>
      <xdr:col>11</xdr:col>
      <xdr:colOff>63493</xdr:colOff>
      <xdr:row>3</xdr:row>
      <xdr:rowOff>60593</xdr:rowOff>
    </xdr:to>
    <xdr:pic>
      <xdr:nvPicPr>
        <xdr:cNvPr id="19" name="Imagen 18">
          <a:extLst>
            <a:ext uri="{FF2B5EF4-FFF2-40B4-BE49-F238E27FC236}">
              <a16:creationId xmlns:a16="http://schemas.microsoft.com/office/drawing/2014/main" id="{FB77D6D3-A34F-462B-8C6B-CFDBD6C7EEB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794500" y="800006"/>
          <a:ext cx="2070093" cy="3273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12" name="Imagen 1">
          <a:extLst>
            <a:ext uri="{FF2B5EF4-FFF2-40B4-BE49-F238E27FC236}">
              <a16:creationId xmlns:a16="http://schemas.microsoft.com/office/drawing/2014/main" id="{6A1DBDC5-F08E-4254-893E-D235F7E56B5A}"/>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057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DB615031-BF67-448E-A046-AAA89684E6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10</xdr:col>
      <xdr:colOff>330396</xdr:colOff>
      <xdr:row>2</xdr:row>
      <xdr:rowOff>6350</xdr:rowOff>
    </xdr:from>
    <xdr:to>
      <xdr:col>12</xdr:col>
      <xdr:colOff>558794</xdr:colOff>
      <xdr:row>3</xdr:row>
      <xdr:rowOff>105044</xdr:rowOff>
    </xdr:to>
    <xdr:pic>
      <xdr:nvPicPr>
        <xdr:cNvPr id="13" name="Imagen 12">
          <a:extLst>
            <a:ext uri="{FF2B5EF4-FFF2-40B4-BE49-F238E27FC236}">
              <a16:creationId xmlns:a16="http://schemas.microsoft.com/office/drawing/2014/main" id="{3C528EE0-1731-4FB7-ABC9-77FA61DAC91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83796" y="933450"/>
          <a:ext cx="1828598" cy="2891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0</xdr:row>
      <xdr:rowOff>718093</xdr:rowOff>
    </xdr:to>
    <xdr:pic>
      <xdr:nvPicPr>
        <xdr:cNvPr id="14" name="Imagen 1">
          <a:extLst>
            <a:ext uri="{FF2B5EF4-FFF2-40B4-BE49-F238E27FC236}">
              <a16:creationId xmlns:a16="http://schemas.microsoft.com/office/drawing/2014/main" id="{E96C4519-4CDB-4CAC-A8D1-22323728D89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5914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301624</xdr:colOff>
      <xdr:row>3</xdr:row>
      <xdr:rowOff>141812</xdr:rowOff>
    </xdr:to>
    <xdr:pic>
      <xdr:nvPicPr>
        <xdr:cNvPr id="16" name="Imagen 15">
          <a:extLst>
            <a:ext uri="{FF2B5EF4-FFF2-40B4-BE49-F238E27FC236}">
              <a16:creationId xmlns:a16="http://schemas.microsoft.com/office/drawing/2014/main" id="{FF670C2C-EEC6-4CCC-BFC2-106D196953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36600"/>
          <a:ext cx="1597024" cy="522812"/>
        </a:xfrm>
        <a:prstGeom prst="rect">
          <a:avLst/>
        </a:prstGeom>
      </xdr:spPr>
    </xdr:pic>
    <xdr:clientData/>
  </xdr:twoCellAnchor>
  <xdr:twoCellAnchor editAs="oneCell">
    <xdr:from>
      <xdr:col>10</xdr:col>
      <xdr:colOff>457200</xdr:colOff>
      <xdr:row>2</xdr:row>
      <xdr:rowOff>37420</xdr:rowOff>
    </xdr:from>
    <xdr:to>
      <xdr:col>12</xdr:col>
      <xdr:colOff>609593</xdr:colOff>
      <xdr:row>3</xdr:row>
      <xdr:rowOff>124094</xdr:rowOff>
    </xdr:to>
    <xdr:pic>
      <xdr:nvPicPr>
        <xdr:cNvPr id="12" name="Imagen 11">
          <a:extLst>
            <a:ext uri="{FF2B5EF4-FFF2-40B4-BE49-F238E27FC236}">
              <a16:creationId xmlns:a16="http://schemas.microsoft.com/office/drawing/2014/main" id="{5B3C9202-DA79-48C6-8A8E-6F448C407D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343900" y="964520"/>
          <a:ext cx="1752593" cy="27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4" name="Line 11">
          <a:extLst>
            <a:ext uri="{FF2B5EF4-FFF2-40B4-BE49-F238E27FC236}">
              <a16:creationId xmlns:a16="http://schemas.microsoft.com/office/drawing/2014/main" id="{97F0BCDA-9BB3-4F05-A540-4AFC19B9095D}"/>
            </a:ext>
          </a:extLst>
        </xdr:cNvPr>
        <xdr:cNvSpPr>
          <a:spLocks noChangeShapeType="1"/>
        </xdr:cNvSpPr>
      </xdr:nvSpPr>
      <xdr:spPr bwMode="auto">
        <a:xfrm>
          <a:off x="8591550" y="671512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202031</xdr:colOff>
      <xdr:row>0</xdr:row>
      <xdr:rowOff>718093</xdr:rowOff>
    </xdr:to>
    <xdr:pic>
      <xdr:nvPicPr>
        <xdr:cNvPr id="14" name="Imagen 1">
          <a:extLst>
            <a:ext uri="{FF2B5EF4-FFF2-40B4-BE49-F238E27FC236}">
              <a16:creationId xmlns:a16="http://schemas.microsoft.com/office/drawing/2014/main" id="{B281D14A-DB3C-47D9-9D9E-74F10C0F5179}"/>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4104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A00E2E3C-D721-4103-BB0F-FA41C29943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10</xdr:col>
      <xdr:colOff>273050</xdr:colOff>
      <xdr:row>2</xdr:row>
      <xdr:rowOff>2688</xdr:rowOff>
    </xdr:from>
    <xdr:to>
      <xdr:col>12</xdr:col>
      <xdr:colOff>501643</xdr:colOff>
      <xdr:row>3</xdr:row>
      <xdr:rowOff>73294</xdr:rowOff>
    </xdr:to>
    <xdr:pic>
      <xdr:nvPicPr>
        <xdr:cNvPr id="13" name="Imagen 12">
          <a:extLst>
            <a:ext uri="{FF2B5EF4-FFF2-40B4-BE49-F238E27FC236}">
              <a16:creationId xmlns:a16="http://schemas.microsoft.com/office/drawing/2014/main" id="{E9DE98BA-483B-4932-B93E-BF2FF3A1169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45450" y="929788"/>
          <a:ext cx="1650993" cy="261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9525</xdr:rowOff>
    </xdr:from>
    <xdr:to>
      <xdr:col>0</xdr:col>
      <xdr:colOff>0</xdr:colOff>
      <xdr:row>72</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67</xdr:row>
      <xdr:rowOff>9525</xdr:rowOff>
    </xdr:from>
    <xdr:to>
      <xdr:col>0</xdr:col>
      <xdr:colOff>0</xdr:colOff>
      <xdr:row>68</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0</xdr:rowOff>
    </xdr:from>
    <xdr:to>
      <xdr:col>0</xdr:col>
      <xdr:colOff>0</xdr:colOff>
      <xdr:row>72</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76</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392531</xdr:colOff>
      <xdr:row>0</xdr:row>
      <xdr:rowOff>718093</xdr:rowOff>
    </xdr:to>
    <xdr:pic>
      <xdr:nvPicPr>
        <xdr:cNvPr id="44" name="Imagen 1">
          <a:extLst>
            <a:ext uri="{FF2B5EF4-FFF2-40B4-BE49-F238E27FC236}">
              <a16:creationId xmlns:a16="http://schemas.microsoft.com/office/drawing/2014/main" id="{FD7346B7-9BB0-4CB8-8F3B-1AEC39011C2C}"/>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55" name="Imagen 54">
          <a:extLst>
            <a:ext uri="{FF2B5EF4-FFF2-40B4-BE49-F238E27FC236}">
              <a16:creationId xmlns:a16="http://schemas.microsoft.com/office/drawing/2014/main" id="{069AEFC0-56C4-4C45-8251-D7CE77843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9</xdr:col>
      <xdr:colOff>533400</xdr:colOff>
      <xdr:row>2</xdr:row>
      <xdr:rowOff>19050</xdr:rowOff>
    </xdr:from>
    <xdr:to>
      <xdr:col>11</xdr:col>
      <xdr:colOff>711193</xdr:colOff>
      <xdr:row>3</xdr:row>
      <xdr:rowOff>98694</xdr:rowOff>
    </xdr:to>
    <xdr:pic>
      <xdr:nvPicPr>
        <xdr:cNvPr id="43" name="Imagen 42">
          <a:extLst>
            <a:ext uri="{FF2B5EF4-FFF2-40B4-BE49-F238E27FC236}">
              <a16:creationId xmlns:a16="http://schemas.microsoft.com/office/drawing/2014/main" id="{B5FC4305-C6D4-46FA-8DC2-0011ECCEDF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45350" y="946150"/>
          <a:ext cx="1708143" cy="2701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441325</xdr:colOff>
      <xdr:row>0</xdr:row>
      <xdr:rowOff>0</xdr:rowOff>
    </xdr:from>
    <xdr:to>
      <xdr:col>13</xdr:col>
      <xdr:colOff>46456</xdr:colOff>
      <xdr:row>0</xdr:row>
      <xdr:rowOff>718093</xdr:rowOff>
    </xdr:to>
    <xdr:pic>
      <xdr:nvPicPr>
        <xdr:cNvPr id="22" name="Imagen 1">
          <a:extLst>
            <a:ext uri="{FF2B5EF4-FFF2-40B4-BE49-F238E27FC236}">
              <a16:creationId xmlns:a16="http://schemas.microsoft.com/office/drawing/2014/main" id="{D7BCDF53-5813-4410-B7B4-BA79258CB40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326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3"/>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0" name="Imagen 19">
          <a:extLst>
            <a:ext uri="{FF2B5EF4-FFF2-40B4-BE49-F238E27FC236}">
              <a16:creationId xmlns:a16="http://schemas.microsoft.com/office/drawing/2014/main" id="{EE5C10C5-1A02-4FD3-9D7B-973925F378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9</xdr:col>
      <xdr:colOff>666750</xdr:colOff>
      <xdr:row>2</xdr:row>
      <xdr:rowOff>12700</xdr:rowOff>
    </xdr:from>
    <xdr:to>
      <xdr:col>11</xdr:col>
      <xdr:colOff>774693</xdr:colOff>
      <xdr:row>3</xdr:row>
      <xdr:rowOff>92344</xdr:rowOff>
    </xdr:to>
    <xdr:pic>
      <xdr:nvPicPr>
        <xdr:cNvPr id="25" name="Imagen 24">
          <a:extLst>
            <a:ext uri="{FF2B5EF4-FFF2-40B4-BE49-F238E27FC236}">
              <a16:creationId xmlns:a16="http://schemas.microsoft.com/office/drawing/2014/main" id="{DAAC6880-9309-4B68-AB66-D0EFD48329C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58050" y="939800"/>
          <a:ext cx="1708143" cy="2701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365125</xdr:colOff>
      <xdr:row>0</xdr:row>
      <xdr:rowOff>0</xdr:rowOff>
    </xdr:from>
    <xdr:to>
      <xdr:col>12</xdr:col>
      <xdr:colOff>510006</xdr:colOff>
      <xdr:row>0</xdr:row>
      <xdr:rowOff>718093</xdr:rowOff>
    </xdr:to>
    <xdr:pic>
      <xdr:nvPicPr>
        <xdr:cNvPr id="21" name="Imagen 1">
          <a:extLst>
            <a:ext uri="{FF2B5EF4-FFF2-40B4-BE49-F238E27FC236}">
              <a16:creationId xmlns:a16="http://schemas.microsoft.com/office/drawing/2014/main" id="{AD1C66D5-69D6-4EF1-8F46-4F77E70F625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9945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8F65A941-9A9C-4A1C-AADF-C2F684854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9</xdr:col>
      <xdr:colOff>571500</xdr:colOff>
      <xdr:row>1</xdr:row>
      <xdr:rowOff>177800</xdr:rowOff>
    </xdr:from>
    <xdr:to>
      <xdr:col>11</xdr:col>
      <xdr:colOff>679443</xdr:colOff>
      <xdr:row>3</xdr:row>
      <xdr:rowOff>66944</xdr:rowOff>
    </xdr:to>
    <xdr:pic>
      <xdr:nvPicPr>
        <xdr:cNvPr id="20" name="Imagen 19">
          <a:extLst>
            <a:ext uri="{FF2B5EF4-FFF2-40B4-BE49-F238E27FC236}">
              <a16:creationId xmlns:a16="http://schemas.microsoft.com/office/drawing/2014/main" id="{EAEE01C2-682D-46CC-BE2C-6F35EE1727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00900" y="914400"/>
          <a:ext cx="1708143" cy="270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0</xdr:row>
      <xdr:rowOff>718093</xdr:rowOff>
    </xdr:to>
    <xdr:pic>
      <xdr:nvPicPr>
        <xdr:cNvPr id="21" name="Imagen 1">
          <a:extLst>
            <a:ext uri="{FF2B5EF4-FFF2-40B4-BE49-F238E27FC236}">
              <a16:creationId xmlns:a16="http://schemas.microsoft.com/office/drawing/2014/main" id="{E6D76839-F0E6-4300-A536-CFEF4B9CF36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B6387756-3C8F-4ABD-B5BB-0903BAC74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9</xdr:col>
      <xdr:colOff>641350</xdr:colOff>
      <xdr:row>2</xdr:row>
      <xdr:rowOff>25400</xdr:rowOff>
    </xdr:from>
    <xdr:to>
      <xdr:col>11</xdr:col>
      <xdr:colOff>749293</xdr:colOff>
      <xdr:row>3</xdr:row>
      <xdr:rowOff>105044</xdr:rowOff>
    </xdr:to>
    <xdr:pic>
      <xdr:nvPicPr>
        <xdr:cNvPr id="20" name="Imagen 19">
          <a:extLst>
            <a:ext uri="{FF2B5EF4-FFF2-40B4-BE49-F238E27FC236}">
              <a16:creationId xmlns:a16="http://schemas.microsoft.com/office/drawing/2014/main" id="{88FEAAC4-E88A-48F5-96AD-79E7967F940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32650" y="952500"/>
          <a:ext cx="1708143" cy="2701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11531</xdr:colOff>
      <xdr:row>0</xdr:row>
      <xdr:rowOff>718093</xdr:rowOff>
    </xdr:to>
    <xdr:pic>
      <xdr:nvPicPr>
        <xdr:cNvPr id="21" name="Imagen 1">
          <a:extLst>
            <a:ext uri="{FF2B5EF4-FFF2-40B4-BE49-F238E27FC236}">
              <a16:creationId xmlns:a16="http://schemas.microsoft.com/office/drawing/2014/main" id="{E6A2CC81-6607-464A-A7FA-9EBDF3B174B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3"/>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EF9D8DA5-0111-4D48-97E0-E1C418955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9</xdr:col>
      <xdr:colOff>636854</xdr:colOff>
      <xdr:row>2</xdr:row>
      <xdr:rowOff>57150</xdr:rowOff>
    </xdr:from>
    <xdr:to>
      <xdr:col>11</xdr:col>
      <xdr:colOff>800094</xdr:colOff>
      <xdr:row>3</xdr:row>
      <xdr:rowOff>111394</xdr:rowOff>
    </xdr:to>
    <xdr:pic>
      <xdr:nvPicPr>
        <xdr:cNvPr id="20" name="Imagen 19">
          <a:extLst>
            <a:ext uri="{FF2B5EF4-FFF2-40B4-BE49-F238E27FC236}">
              <a16:creationId xmlns:a16="http://schemas.microsoft.com/office/drawing/2014/main" id="{8D2F2C87-73A0-4652-8E72-5315110D73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28154" y="984250"/>
          <a:ext cx="1547540" cy="24474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icionales-CCB@ocesa.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dicionales-CCB@ocesa.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C19" sqref="C19"/>
    </sheetView>
  </sheetViews>
  <sheetFormatPr baseColWidth="10" defaultRowHeight="12.5"/>
  <cols>
    <col min="1" max="1" width="17.1796875" bestFit="1" customWidth="1"/>
    <col min="2" max="2" width="24.1796875" bestFit="1" customWidth="1"/>
  </cols>
  <sheetData>
    <row r="2" spans="1:2" ht="13">
      <c r="A2" s="103" t="s">
        <v>85</v>
      </c>
      <c r="B2" s="103" t="s">
        <v>86</v>
      </c>
    </row>
    <row r="3" spans="1:2">
      <c r="A3" s="104" t="s">
        <v>41</v>
      </c>
      <c r="B3" s="106" t="s">
        <v>502</v>
      </c>
    </row>
    <row r="4" spans="1:2">
      <c r="A4" s="104" t="s">
        <v>84</v>
      </c>
      <c r="B4" s="108" t="s">
        <v>503</v>
      </c>
    </row>
    <row r="5" spans="1:2">
      <c r="A5" s="104" t="s">
        <v>42</v>
      </c>
      <c r="B5" s="107">
        <v>46196</v>
      </c>
    </row>
    <row r="6" spans="1:2">
      <c r="A6" s="104" t="s">
        <v>43</v>
      </c>
      <c r="B6" s="107">
        <v>46211</v>
      </c>
    </row>
    <row r="7" spans="1:2">
      <c r="A7" s="104" t="s">
        <v>44</v>
      </c>
      <c r="B7" s="456">
        <v>2010005424</v>
      </c>
    </row>
    <row r="8" spans="1:2">
      <c r="A8" s="104" t="s">
        <v>45</v>
      </c>
      <c r="B8" s="108" t="s">
        <v>504</v>
      </c>
    </row>
    <row r="9" spans="1:2">
      <c r="A9" s="104" t="s">
        <v>46</v>
      </c>
      <c r="B9" s="108" t="s">
        <v>504</v>
      </c>
    </row>
    <row r="10" spans="1:2">
      <c r="A10" s="104" t="s">
        <v>47</v>
      </c>
      <c r="B10" s="108">
        <v>46218</v>
      </c>
    </row>
    <row r="11" spans="1:2">
      <c r="A11" s="104" t="s">
        <v>48</v>
      </c>
      <c r="B11" s="108">
        <v>46219</v>
      </c>
    </row>
    <row r="12" spans="1:2">
      <c r="A12" s="105" t="s">
        <v>250</v>
      </c>
      <c r="B12" s="108">
        <v>46220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1"/>
  <sheetViews>
    <sheetView showGridLines="0" zoomScaleNormal="100" zoomScaleSheetLayoutView="100" workbookViewId="0">
      <selection activeCell="D8" sqref="D8:H8"/>
    </sheetView>
  </sheetViews>
  <sheetFormatPr baseColWidth="10" defaultColWidth="11.453125" defaultRowHeight="11.5"/>
  <cols>
    <col min="1" max="4" width="9.26953125" style="2" customWidth="1"/>
    <col min="5" max="9" width="11.453125" style="2" customWidth="1"/>
    <col min="10" max="10" width="9.54296875" style="2" customWidth="1"/>
    <col min="11" max="11" width="10.269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335</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439</v>
      </c>
      <c r="B5" s="774"/>
      <c r="C5" s="774"/>
      <c r="D5" s="774"/>
      <c r="E5" s="774"/>
      <c r="F5" s="774"/>
      <c r="G5" s="774"/>
      <c r="H5" s="774"/>
      <c r="I5" s="774"/>
      <c r="J5" s="774"/>
      <c r="K5" s="774"/>
      <c r="L5" s="774"/>
      <c r="M5" s="775"/>
    </row>
    <row r="6" spans="1:13" s="3" customFormat="1" ht="12.75" customHeight="1">
      <c r="A6" s="448" t="s">
        <v>40</v>
      </c>
      <c r="B6" s="449" t="str">
        <f>+'DATOS MAESTROS'!B3</f>
        <v>GLASSTECH MEXICO</v>
      </c>
      <c r="C6" s="450"/>
      <c r="D6" s="450"/>
      <c r="E6" s="450"/>
      <c r="F6" s="450"/>
      <c r="G6" s="451"/>
      <c r="H6" s="988" t="s">
        <v>39</v>
      </c>
      <c r="I6" s="989"/>
      <c r="J6" s="990" t="str">
        <f>+'DATOS MAESTROS'!B4</f>
        <v>Del 15 al 17 Julio 2026</v>
      </c>
      <c r="K6" s="991"/>
      <c r="L6" s="991"/>
      <c r="M6" s="962" t="s">
        <v>304</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70"/>
      <c r="B16" s="268"/>
      <c r="C16" s="268"/>
      <c r="D16" s="263"/>
      <c r="E16" s="263"/>
      <c r="F16" s="263"/>
      <c r="G16" s="263"/>
      <c r="H16" s="263"/>
      <c r="I16" s="268"/>
      <c r="J16" s="268"/>
      <c r="K16" s="268"/>
      <c r="L16" s="263"/>
      <c r="M16" s="963"/>
    </row>
    <row r="17" spans="1:13" s="3" customFormat="1" ht="14">
      <c r="A17" s="704" t="s">
        <v>24</v>
      </c>
      <c r="B17" s="705"/>
      <c r="C17" s="705"/>
      <c r="D17" s="705"/>
      <c r="E17" s="705"/>
      <c r="F17" s="705"/>
      <c r="G17" s="705"/>
      <c r="H17" s="705"/>
      <c r="I17" s="705"/>
      <c r="J17" s="705"/>
      <c r="K17" s="705"/>
      <c r="L17" s="705"/>
      <c r="M17" s="963"/>
    </row>
    <row r="18" spans="1:13" s="3" customFormat="1" ht="13" customHeight="1">
      <c r="A18" s="784" t="s">
        <v>252</v>
      </c>
      <c r="B18" s="785"/>
      <c r="C18" s="785"/>
      <c r="D18" s="785"/>
      <c r="E18" s="785"/>
      <c r="F18" s="785"/>
      <c r="G18" s="785"/>
      <c r="H18" s="785"/>
      <c r="I18" s="785"/>
      <c r="J18" s="785"/>
      <c r="K18" s="917">
        <f>+'DATOS MAESTROS'!B5</f>
        <v>46196</v>
      </c>
      <c r="L18" s="918"/>
      <c r="M18" s="963"/>
    </row>
    <row r="19" spans="1:13" s="3" customFormat="1" ht="14">
      <c r="A19" s="334"/>
      <c r="B19" s="335"/>
      <c r="C19" s="335"/>
      <c r="D19" s="335"/>
      <c r="E19" s="335"/>
      <c r="F19" s="335"/>
      <c r="G19" s="335"/>
      <c r="H19" s="335"/>
      <c r="I19" s="335"/>
      <c r="J19" s="335"/>
      <c r="K19" s="336"/>
      <c r="L19" s="336"/>
      <c r="M19" s="963"/>
    </row>
    <row r="20" spans="1:13" s="3" customFormat="1" ht="12.75" customHeight="1">
      <c r="A20" s="465" t="s">
        <v>88</v>
      </c>
      <c r="B20" s="466"/>
      <c r="C20" s="466"/>
      <c r="D20" s="466"/>
      <c r="E20" s="466"/>
      <c r="F20" s="466"/>
      <c r="G20" s="466"/>
      <c r="H20" s="466"/>
      <c r="I20" s="466"/>
      <c r="J20" s="466"/>
      <c r="K20" s="466"/>
      <c r="L20" s="466"/>
      <c r="M20" s="963"/>
    </row>
    <row r="21" spans="1:13" s="3" customFormat="1" ht="12.75" customHeight="1">
      <c r="A21" s="438" t="s">
        <v>23</v>
      </c>
      <c r="B21" s="493" t="s">
        <v>22</v>
      </c>
      <c r="C21" s="493"/>
      <c r="D21" s="493"/>
      <c r="E21" s="493"/>
      <c r="F21" s="493"/>
      <c r="G21" s="30" t="s">
        <v>16</v>
      </c>
      <c r="H21" s="493" t="s">
        <v>49</v>
      </c>
      <c r="I21" s="493"/>
      <c r="J21" s="493"/>
      <c r="K21" s="493"/>
      <c r="L21" s="493"/>
      <c r="M21" s="963"/>
    </row>
    <row r="22" spans="1:13" s="3" customFormat="1" ht="12.75" customHeight="1">
      <c r="A22" s="438"/>
      <c r="B22" s="20" t="s">
        <v>21</v>
      </c>
      <c r="C22" s="20"/>
      <c r="D22" s="458">
        <f>+'DATOS MAESTROS'!B7</f>
        <v>2010005424</v>
      </c>
      <c r="E22" s="20"/>
      <c r="F22" s="31"/>
      <c r="G22" s="35" t="s">
        <v>50</v>
      </c>
      <c r="H22" s="20" t="s">
        <v>249</v>
      </c>
      <c r="I22" s="35"/>
      <c r="J22" s="35"/>
      <c r="K22" s="496"/>
      <c r="L22" s="497"/>
      <c r="M22" s="963"/>
    </row>
    <row r="23" spans="1:13" s="3" customFormat="1" ht="12.75" customHeight="1">
      <c r="A23" s="438" t="s">
        <v>20</v>
      </c>
      <c r="B23" s="498" t="s">
        <v>19</v>
      </c>
      <c r="C23" s="498"/>
      <c r="D23" s="499"/>
      <c r="E23" s="499"/>
      <c r="F23" s="499"/>
      <c r="G23" s="35" t="s">
        <v>93</v>
      </c>
      <c r="H23" s="20"/>
      <c r="I23" s="20"/>
      <c r="J23" s="848">
        <f>+'DATOS MAESTROS'!B6</f>
        <v>46211</v>
      </c>
      <c r="K23" s="848"/>
      <c r="L23" s="849"/>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39" t="s">
        <v>17</v>
      </c>
      <c r="B26" s="840"/>
      <c r="C26" s="840"/>
      <c r="D26" s="840"/>
      <c r="E26" s="840"/>
      <c r="F26" s="840"/>
      <c r="G26" s="840"/>
      <c r="H26" s="840"/>
      <c r="I26" s="840"/>
      <c r="J26" s="840"/>
      <c r="K26" s="840"/>
      <c r="L26" s="840"/>
      <c r="M26" s="963"/>
    </row>
    <row r="27" spans="1:13" s="3" customFormat="1" ht="12.75" customHeight="1" thickBot="1">
      <c r="A27" s="272" t="s">
        <v>16</v>
      </c>
      <c r="B27" s="263" t="s">
        <v>49</v>
      </c>
      <c r="C27" s="263"/>
      <c r="D27" s="263"/>
      <c r="E27" s="263"/>
      <c r="F27" s="263"/>
      <c r="G27" s="263"/>
      <c r="H27" s="267"/>
      <c r="I27" s="267"/>
      <c r="J27" s="263"/>
      <c r="K27" s="263"/>
      <c r="L27" s="263"/>
      <c r="M27" s="963"/>
    </row>
    <row r="28" spans="1:13" s="3" customFormat="1" ht="12.75" customHeight="1">
      <c r="A28" s="280"/>
      <c r="B28" s="273"/>
      <c r="C28" s="273"/>
      <c r="D28" s="282"/>
      <c r="E28" s="282"/>
      <c r="F28" s="268"/>
      <c r="G28" s="710" t="s">
        <v>15</v>
      </c>
      <c r="H28" s="711"/>
      <c r="I28" s="712"/>
      <c r="J28" s="712"/>
      <c r="K28" s="712"/>
      <c r="L28" s="712"/>
      <c r="M28" s="963"/>
    </row>
    <row r="29" spans="1:13" s="3" customFormat="1" ht="12.75" customHeight="1"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3" thickBot="1">
      <c r="A31" s="270"/>
      <c r="B31" s="285" t="s">
        <v>12</v>
      </c>
      <c r="C31" s="286"/>
      <c r="E31" s="287" t="s">
        <v>11</v>
      </c>
      <c r="F31" s="288"/>
      <c r="G31" s="263"/>
      <c r="H31" s="284"/>
      <c r="I31" s="284"/>
      <c r="J31" s="284"/>
      <c r="K31" s="284"/>
      <c r="L31" s="284"/>
      <c r="M31" s="963"/>
    </row>
    <row r="32" spans="1:13" s="3" customFormat="1" ht="13.5" customHeight="1">
      <c r="A32" s="289"/>
      <c r="B32" s="287" t="s">
        <v>10</v>
      </c>
      <c r="C32" s="286"/>
      <c r="E32" s="287"/>
      <c r="F32" s="287"/>
      <c r="G32" s="267"/>
      <c r="H32" s="267"/>
      <c r="I32" s="717"/>
      <c r="J32" s="717"/>
      <c r="K32" s="717"/>
      <c r="L32" s="717"/>
      <c r="M32" s="963"/>
    </row>
    <row r="33" spans="1:13" s="3" customFormat="1" ht="13.5" customHeight="1"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75" customHeight="1">
      <c r="A36" s="289"/>
      <c r="C36" s="268"/>
      <c r="G36" s="267"/>
      <c r="H36" s="267"/>
      <c r="I36" s="719"/>
      <c r="J36" s="719"/>
      <c r="K36" s="719"/>
      <c r="L36" s="719"/>
      <c r="M36" s="963"/>
    </row>
    <row r="37" spans="1:13" s="3" customFormat="1" ht="12.75" customHeight="1">
      <c r="A37" s="292"/>
      <c r="B37" s="268"/>
      <c r="C37" s="268"/>
      <c r="D37" s="293"/>
      <c r="E37" s="293"/>
      <c r="F37" s="293"/>
      <c r="G37" s="293"/>
      <c r="H37" s="293"/>
      <c r="I37" s="720" t="s">
        <v>6</v>
      </c>
      <c r="J37" s="718"/>
      <c r="K37" s="718"/>
      <c r="L37" s="718"/>
      <c r="M37" s="963"/>
    </row>
    <row r="38" spans="1:13" s="3" customFormat="1" ht="15" customHeight="1">
      <c r="A38" s="294" t="s">
        <v>5</v>
      </c>
      <c r="B38" s="296"/>
      <c r="C38" s="296"/>
      <c r="D38" s="297"/>
      <c r="E38" s="297"/>
      <c r="F38" s="297"/>
      <c r="G38" s="297"/>
      <c r="H38" s="297"/>
      <c r="I38" s="297"/>
      <c r="J38" s="297"/>
      <c r="K38" s="297"/>
      <c r="L38" s="297"/>
      <c r="M38" s="963"/>
    </row>
    <row r="39" spans="1:13" s="3" customFormat="1" ht="24" customHeight="1">
      <c r="A39" s="725" t="s">
        <v>465</v>
      </c>
      <c r="B39" s="726"/>
      <c r="C39" s="726"/>
      <c r="D39" s="726"/>
      <c r="E39" s="726"/>
      <c r="F39" s="726"/>
      <c r="G39" s="726"/>
      <c r="H39" s="726"/>
      <c r="I39" s="726"/>
      <c r="J39" s="726"/>
      <c r="K39" s="726"/>
      <c r="L39" s="726"/>
      <c r="M39" s="963"/>
    </row>
    <row r="40" spans="1:13" s="3" customFormat="1" ht="19.5" customHeight="1">
      <c r="A40" s="727"/>
      <c r="B40" s="728"/>
      <c r="C40" s="728"/>
      <c r="D40" s="728"/>
      <c r="E40" s="728"/>
      <c r="F40" s="728"/>
      <c r="G40" s="728"/>
      <c r="H40" s="728"/>
      <c r="I40" s="728"/>
      <c r="J40" s="728"/>
      <c r="K40" s="728"/>
      <c r="L40" s="728"/>
      <c r="M40" s="963"/>
    </row>
    <row r="41" spans="1:13" s="3" customFormat="1" ht="18.75" customHeight="1">
      <c r="A41" s="729"/>
      <c r="B41" s="730"/>
      <c r="C41" s="730"/>
      <c r="D41" s="730"/>
      <c r="E41" s="730"/>
      <c r="F41" s="730"/>
      <c r="G41" s="730"/>
      <c r="H41" s="730"/>
      <c r="I41" s="730"/>
      <c r="J41" s="730"/>
      <c r="K41" s="730"/>
      <c r="L41" s="730"/>
      <c r="M41" s="963"/>
    </row>
    <row r="42" spans="1:13" ht="20.25" customHeight="1">
      <c r="A42" s="298"/>
      <c r="B42" s="252"/>
      <c r="C42" s="252"/>
      <c r="D42" s="252"/>
      <c r="E42" s="252"/>
      <c r="F42" s="252"/>
      <c r="G42" s="252"/>
      <c r="H42" s="252"/>
      <c r="I42" s="252"/>
      <c r="J42" s="252"/>
      <c r="K42" s="252"/>
      <c r="L42" s="252"/>
      <c r="M42" s="963"/>
    </row>
    <row r="43" spans="1:13" ht="13.75" customHeight="1">
      <c r="A43" s="334"/>
      <c r="B43" s="971" t="s">
        <v>336</v>
      </c>
      <c r="C43" s="971"/>
      <c r="D43" s="971"/>
      <c r="E43" s="971"/>
      <c r="F43" s="971"/>
      <c r="G43" s="971"/>
      <c r="H43" s="971"/>
      <c r="I43" s="971"/>
      <c r="J43" s="971"/>
      <c r="K43" s="971"/>
      <c r="L43" s="271"/>
      <c r="M43" s="963"/>
    </row>
    <row r="44" spans="1:13" ht="24" customHeight="1">
      <c r="A44" s="377" t="s">
        <v>53</v>
      </c>
      <c r="B44" s="826" t="s">
        <v>54</v>
      </c>
      <c r="C44" s="987"/>
      <c r="D44" s="987"/>
      <c r="E44" s="987"/>
      <c r="F44" s="987"/>
      <c r="G44" s="987"/>
      <c r="H44" s="987"/>
      <c r="I44" s="827"/>
      <c r="J44" s="826" t="s">
        <v>337</v>
      </c>
      <c r="K44" s="827"/>
      <c r="L44" s="324" t="s">
        <v>309</v>
      </c>
      <c r="M44" s="963"/>
    </row>
    <row r="45" spans="1:13" ht="28.5" customHeight="1">
      <c r="A45" s="374"/>
      <c r="B45" s="691" t="s">
        <v>338</v>
      </c>
      <c r="C45" s="692"/>
      <c r="D45" s="692"/>
      <c r="E45" s="692"/>
      <c r="F45" s="692"/>
      <c r="G45" s="692"/>
      <c r="H45" s="692"/>
      <c r="I45" s="693"/>
      <c r="J45" s="982">
        <v>5909</v>
      </c>
      <c r="K45" s="983"/>
      <c r="L45" s="340">
        <f>+A45*J45</f>
        <v>0</v>
      </c>
      <c r="M45" s="963"/>
    </row>
    <row r="46" spans="1:13" ht="17.25" customHeight="1">
      <c r="A46" s="374"/>
      <c r="B46" s="691" t="s">
        <v>339</v>
      </c>
      <c r="C46" s="692"/>
      <c r="D46" s="692"/>
      <c r="E46" s="692"/>
      <c r="F46" s="692"/>
      <c r="G46" s="692"/>
      <c r="H46" s="692"/>
      <c r="I46" s="693"/>
      <c r="J46" s="982">
        <v>16002</v>
      </c>
      <c r="K46" s="983"/>
      <c r="L46" s="340">
        <f t="shared" ref="L46:L48" si="0">+A46*J46</f>
        <v>0</v>
      </c>
      <c r="M46" s="963"/>
    </row>
    <row r="47" spans="1:13" ht="17.25" customHeight="1">
      <c r="A47" s="374"/>
      <c r="B47" s="984" t="s">
        <v>340</v>
      </c>
      <c r="C47" s="985"/>
      <c r="D47" s="985"/>
      <c r="E47" s="985"/>
      <c r="F47" s="985"/>
      <c r="G47" s="985"/>
      <c r="H47" s="985"/>
      <c r="I47" s="986"/>
      <c r="J47" s="982">
        <v>20175</v>
      </c>
      <c r="K47" s="983"/>
      <c r="L47" s="340">
        <f t="shared" si="0"/>
        <v>0</v>
      </c>
      <c r="M47" s="963"/>
    </row>
    <row r="48" spans="1:13" ht="17.25" customHeight="1" thickBot="1">
      <c r="A48" s="374"/>
      <c r="B48" s="791" t="s">
        <v>341</v>
      </c>
      <c r="C48" s="791"/>
      <c r="D48" s="791"/>
      <c r="E48" s="791"/>
      <c r="F48" s="791"/>
      <c r="G48" s="791"/>
      <c r="H48" s="791"/>
      <c r="I48" s="791"/>
      <c r="J48" s="982">
        <v>24024</v>
      </c>
      <c r="K48" s="983"/>
      <c r="L48" s="340">
        <f t="shared" si="0"/>
        <v>0</v>
      </c>
      <c r="M48" s="963"/>
    </row>
    <row r="49" spans="1:13" ht="16.75" customHeight="1" thickBot="1">
      <c r="A49" s="345"/>
      <c r="B49" s="274"/>
      <c r="C49" s="274"/>
      <c r="D49" s="274"/>
      <c r="E49" s="274"/>
      <c r="F49" s="274"/>
      <c r="G49" s="274"/>
      <c r="H49" s="274"/>
      <c r="I49" s="274"/>
      <c r="J49" s="931" t="s">
        <v>329</v>
      </c>
      <c r="K49" s="932"/>
      <c r="L49" s="346">
        <f>SUM(L45:L48)</f>
        <v>0</v>
      </c>
      <c r="M49" s="963"/>
    </row>
    <row r="50" spans="1:13" ht="16.75" customHeight="1">
      <c r="A50" s="345"/>
      <c r="B50" s="933" t="s">
        <v>330</v>
      </c>
      <c r="C50" s="934"/>
      <c r="D50" s="934"/>
      <c r="E50" s="934"/>
      <c r="F50" s="934"/>
      <c r="G50" s="935"/>
      <c r="H50" s="274"/>
      <c r="I50" s="274"/>
      <c r="J50" s="939" t="s">
        <v>342</v>
      </c>
      <c r="K50" s="940"/>
      <c r="L50" s="347">
        <f>+L49*16%</f>
        <v>0</v>
      </c>
      <c r="M50" s="963"/>
    </row>
    <row r="51" spans="1:13" ht="16.75" customHeight="1" thickBot="1">
      <c r="A51" s="345"/>
      <c r="B51" s="936"/>
      <c r="C51" s="937"/>
      <c r="D51" s="937"/>
      <c r="E51" s="937"/>
      <c r="F51" s="937"/>
      <c r="G51" s="938"/>
      <c r="H51" s="274"/>
      <c r="I51" s="274"/>
      <c r="J51" s="941" t="s">
        <v>121</v>
      </c>
      <c r="K51" s="942"/>
      <c r="L51" s="348">
        <f>+L50+L49</f>
        <v>0</v>
      </c>
      <c r="M51" s="963"/>
    </row>
    <row r="52" spans="1:13" s="299" customFormat="1" ht="14.25" customHeight="1">
      <c r="A52" s="949"/>
      <c r="B52" s="950"/>
      <c r="C52" s="950"/>
      <c r="D52" s="950"/>
      <c r="E52" s="950"/>
      <c r="F52" s="950"/>
      <c r="G52" s="950"/>
      <c r="H52" s="950"/>
      <c r="I52" s="950"/>
      <c r="J52" s="950"/>
      <c r="K52" s="950"/>
      <c r="L52" s="950"/>
      <c r="M52" s="963"/>
    </row>
    <row r="53" spans="1:13" s="299" customFormat="1" ht="21" customHeight="1">
      <c r="A53" s="780" t="s">
        <v>72</v>
      </c>
      <c r="B53" s="781"/>
      <c r="C53" s="781"/>
      <c r="D53" s="781"/>
      <c r="E53" s="781"/>
      <c r="F53" s="781"/>
      <c r="G53" s="781"/>
      <c r="H53" s="781"/>
      <c r="I53" s="781"/>
      <c r="J53" s="781"/>
      <c r="K53" s="781"/>
      <c r="L53" s="337"/>
      <c r="M53" s="963"/>
    </row>
    <row r="54" spans="1:13" s="299" customFormat="1" ht="25.5" customHeight="1">
      <c r="A54" s="951"/>
      <c r="B54" s="952"/>
      <c r="C54" s="952"/>
      <c r="D54" s="952"/>
      <c r="E54" s="952"/>
      <c r="F54" s="952"/>
      <c r="G54" s="952"/>
      <c r="H54" s="952"/>
      <c r="I54" s="952"/>
      <c r="J54" s="952"/>
      <c r="K54" s="952"/>
      <c r="L54" s="952"/>
      <c r="M54" s="963"/>
    </row>
    <row r="55" spans="1:13" s="299" customFormat="1" ht="25.5" customHeight="1">
      <c r="A55" s="951" t="s">
        <v>73</v>
      </c>
      <c r="B55" s="952"/>
      <c r="C55" s="952"/>
      <c r="D55" s="952"/>
      <c r="E55" s="952"/>
      <c r="F55" s="952"/>
      <c r="G55" s="952"/>
      <c r="H55" s="952"/>
      <c r="I55" s="952"/>
      <c r="J55" s="952"/>
      <c r="K55" s="952"/>
      <c r="L55" s="952"/>
      <c r="M55" s="963"/>
    </row>
    <row r="56" spans="1:13" s="299" customFormat="1" ht="25.5" customHeight="1" thickBot="1">
      <c r="A56" s="447"/>
      <c r="B56" s="349"/>
      <c r="C56" s="349"/>
      <c r="D56" s="349"/>
      <c r="E56" s="349"/>
      <c r="F56" s="349"/>
      <c r="G56" s="349"/>
      <c r="H56" s="349"/>
      <c r="I56" s="349"/>
      <c r="J56" s="349"/>
      <c r="K56" s="349"/>
      <c r="L56" s="349"/>
      <c r="M56" s="963"/>
    </row>
    <row r="57" spans="1:13" s="299" customFormat="1" ht="12" customHeight="1" thickBot="1">
      <c r="A57" s="452"/>
      <c r="B57" s="350"/>
      <c r="C57" s="351"/>
      <c r="D57" s="351"/>
      <c r="E57" s="351"/>
      <c r="F57" s="922" t="s">
        <v>74</v>
      </c>
      <c r="G57" s="922"/>
      <c r="H57" s="926"/>
      <c r="I57" s="925"/>
      <c r="J57" s="351"/>
      <c r="K57" s="351"/>
      <c r="L57" s="351"/>
      <c r="M57" s="963"/>
    </row>
    <row r="58" spans="1:13" s="299" customFormat="1" ht="12" customHeight="1" thickBot="1">
      <c r="A58" s="452"/>
      <c r="B58" s="350"/>
      <c r="C58" s="351"/>
      <c r="D58" s="351"/>
      <c r="E58" s="351"/>
      <c r="F58" s="351"/>
      <c r="G58" s="351"/>
      <c r="H58" s="351"/>
      <c r="I58" s="351"/>
      <c r="J58" s="351"/>
      <c r="K58" s="351"/>
      <c r="L58" s="351"/>
      <c r="M58" s="963"/>
    </row>
    <row r="59" spans="1:13" s="299" customFormat="1" ht="20.149999999999999" customHeight="1">
      <c r="A59" s="452"/>
      <c r="B59" s="350"/>
      <c r="C59" s="351"/>
      <c r="D59" s="351"/>
      <c r="E59" s="351"/>
      <c r="F59" s="352"/>
      <c r="G59" s="353"/>
      <c r="H59" s="354"/>
      <c r="I59" s="353"/>
      <c r="J59" s="351"/>
      <c r="K59" s="351"/>
      <c r="L59" s="351"/>
      <c r="M59" s="963"/>
    </row>
    <row r="60" spans="1:13" s="299" customFormat="1" ht="20.149999999999999" customHeight="1">
      <c r="A60" s="270"/>
      <c r="B60" s="268"/>
      <c r="C60" s="283"/>
      <c r="D60" s="283"/>
      <c r="E60" s="283"/>
      <c r="F60" s="355"/>
      <c r="G60" s="356"/>
      <c r="H60" s="357"/>
      <c r="I60" s="356"/>
      <c r="J60" s="283"/>
      <c r="K60" s="283"/>
      <c r="L60" s="283"/>
      <c r="M60" s="963"/>
    </row>
    <row r="61" spans="1:13" s="299" customFormat="1" ht="20.149999999999999" customHeight="1">
      <c r="A61" s="270"/>
      <c r="B61" s="268"/>
      <c r="C61" s="283"/>
      <c r="D61" s="283"/>
      <c r="E61" s="283"/>
      <c r="F61" s="355"/>
      <c r="G61" s="356"/>
      <c r="H61" s="357"/>
      <c r="I61" s="356"/>
      <c r="J61" s="283"/>
      <c r="K61" s="283"/>
      <c r="L61" s="283"/>
      <c r="M61" s="963"/>
    </row>
    <row r="62" spans="1:13" s="299" customFormat="1" ht="20.149999999999999" customHeight="1">
      <c r="A62" s="270"/>
      <c r="B62" s="268"/>
      <c r="C62" s="283"/>
      <c r="D62" s="283"/>
      <c r="E62" s="283"/>
      <c r="F62" s="355"/>
      <c r="G62" s="356"/>
      <c r="H62" s="357"/>
      <c r="I62" s="356"/>
      <c r="J62" s="283"/>
      <c r="K62" s="283"/>
      <c r="L62" s="283"/>
      <c r="M62" s="963"/>
    </row>
    <row r="63" spans="1:13" s="299" customFormat="1" ht="20.149999999999999" customHeight="1" thickBot="1">
      <c r="A63" s="270"/>
      <c r="B63" s="268"/>
      <c r="C63" s="283"/>
      <c r="D63" s="283"/>
      <c r="E63" s="283"/>
      <c r="F63" s="358"/>
      <c r="G63" s="359"/>
      <c r="H63" s="360"/>
      <c r="I63" s="359"/>
      <c r="J63" s="283"/>
      <c r="K63" s="351"/>
      <c r="L63" s="351"/>
      <c r="M63" s="963"/>
    </row>
    <row r="64" spans="1:13" s="299" customFormat="1" ht="20.149999999999999" customHeight="1">
      <c r="A64" s="270"/>
      <c r="C64" s="927" t="s">
        <v>75</v>
      </c>
      <c r="D64" s="928"/>
      <c r="E64" s="283"/>
      <c r="F64" s="361"/>
      <c r="G64" s="362"/>
      <c r="H64" s="363"/>
      <c r="I64" s="362"/>
      <c r="J64" s="351"/>
      <c r="K64" s="929"/>
      <c r="L64" s="927" t="s">
        <v>76</v>
      </c>
      <c r="M64" s="963"/>
    </row>
    <row r="65" spans="1:13" s="299" customFormat="1" ht="20.149999999999999" customHeight="1">
      <c r="A65" s="452"/>
      <c r="C65" s="927"/>
      <c r="D65" s="928"/>
      <c r="E65" s="351"/>
      <c r="F65" s="364"/>
      <c r="G65" s="365"/>
      <c r="H65" s="366"/>
      <c r="I65" s="365"/>
      <c r="J65" s="351"/>
      <c r="K65" s="928"/>
      <c r="L65" s="927"/>
      <c r="M65" s="963"/>
    </row>
    <row r="66" spans="1:13" s="299" customFormat="1" ht="20.149999999999999" customHeight="1">
      <c r="A66" s="453"/>
      <c r="B66" s="367"/>
      <c r="C66" s="351"/>
      <c r="D66" s="351"/>
      <c r="E66" s="351"/>
      <c r="F66" s="364"/>
      <c r="G66" s="365"/>
      <c r="H66" s="366"/>
      <c r="I66" s="365"/>
      <c r="J66" s="351"/>
      <c r="K66" s="351"/>
      <c r="L66" s="351"/>
      <c r="M66" s="963"/>
    </row>
    <row r="67" spans="1:13" s="299" customFormat="1" ht="20.149999999999999" customHeight="1">
      <c r="A67" s="452"/>
      <c r="B67" s="350"/>
      <c r="C67" s="351"/>
      <c r="D67" s="351"/>
      <c r="E67" s="351"/>
      <c r="F67" s="364"/>
      <c r="G67" s="365"/>
      <c r="H67" s="366"/>
      <c r="I67" s="365"/>
      <c r="J67" s="351"/>
      <c r="K67" s="351"/>
      <c r="L67" s="351"/>
      <c r="M67" s="963"/>
    </row>
    <row r="68" spans="1:13" s="299" customFormat="1" ht="20.149999999999999" customHeight="1" thickBot="1">
      <c r="A68" s="452"/>
      <c r="B68" s="350"/>
      <c r="C68" s="351"/>
      <c r="D68" s="351"/>
      <c r="E68" s="351"/>
      <c r="F68" s="368"/>
      <c r="G68" s="369"/>
      <c r="H68" s="370"/>
      <c r="I68" s="369"/>
      <c r="J68" s="351"/>
      <c r="K68" s="351"/>
      <c r="L68" s="351"/>
      <c r="M68" s="963"/>
    </row>
    <row r="69" spans="1:13" s="299" customFormat="1" ht="20.149999999999999" customHeight="1">
      <c r="A69" s="452"/>
      <c r="B69" s="350"/>
      <c r="C69" s="351"/>
      <c r="D69" s="351"/>
      <c r="E69" s="351"/>
      <c r="F69" s="351"/>
      <c r="G69" s="922" t="s">
        <v>77</v>
      </c>
      <c r="H69" s="922"/>
      <c r="I69" s="351"/>
      <c r="J69" s="351"/>
      <c r="K69" s="351"/>
      <c r="L69" s="351"/>
      <c r="M69" s="963"/>
    </row>
    <row r="70" spans="1:13" s="299" customFormat="1" ht="12" customHeight="1" thickBot="1">
      <c r="A70" s="452"/>
      <c r="B70" s="350"/>
      <c r="C70" s="351"/>
      <c r="D70" s="351"/>
      <c r="E70" s="351"/>
      <c r="F70" s="351"/>
      <c r="G70" s="351"/>
      <c r="H70" s="351"/>
      <c r="I70" s="351"/>
      <c r="J70" s="351"/>
      <c r="K70" s="351"/>
      <c r="L70" s="351"/>
      <c r="M70" s="963"/>
    </row>
    <row r="71" spans="1:13" s="299" customFormat="1" ht="24" customHeight="1" thickBot="1">
      <c r="A71" s="452"/>
      <c r="B71" s="350"/>
      <c r="C71" s="351"/>
      <c r="D71" s="351"/>
      <c r="E71" s="351"/>
      <c r="F71" s="922" t="s">
        <v>78</v>
      </c>
      <c r="G71" s="923"/>
      <c r="H71" s="924"/>
      <c r="I71" s="925"/>
      <c r="J71" s="351"/>
      <c r="K71" s="351"/>
      <c r="L71" s="351"/>
      <c r="M71" s="963"/>
    </row>
    <row r="72" spans="1:13" s="299" customFormat="1" ht="15" customHeight="1">
      <c r="A72" s="270"/>
      <c r="B72" s="268"/>
      <c r="C72" s="268"/>
      <c r="D72" s="268"/>
      <c r="E72" s="268"/>
      <c r="F72" s="268"/>
      <c r="G72" s="268"/>
      <c r="H72" s="268"/>
      <c r="I72" s="268"/>
      <c r="J72" s="268"/>
      <c r="K72" s="268"/>
      <c r="L72" s="268"/>
      <c r="M72" s="963"/>
    </row>
    <row r="73" spans="1:13" s="299" customFormat="1" ht="21" customHeight="1">
      <c r="A73" s="780" t="s">
        <v>1</v>
      </c>
      <c r="B73" s="781"/>
      <c r="C73" s="781"/>
      <c r="D73" s="781"/>
      <c r="E73" s="781"/>
      <c r="F73" s="781"/>
      <c r="G73" s="781"/>
      <c r="H73" s="781"/>
      <c r="I73" s="781"/>
      <c r="J73" s="781"/>
      <c r="K73" s="781"/>
      <c r="L73" s="337"/>
      <c r="M73" s="963"/>
    </row>
    <row r="74" spans="1:13" s="299" customFormat="1" ht="13.5" customHeight="1">
      <c r="A74" s="980" t="s">
        <v>332</v>
      </c>
      <c r="B74" s="981"/>
      <c r="C74" s="981"/>
      <c r="D74" s="981"/>
      <c r="E74" s="981"/>
      <c r="F74" s="981"/>
      <c r="G74" s="981"/>
      <c r="H74" s="981"/>
      <c r="I74" s="981"/>
      <c r="J74" s="981"/>
      <c r="K74" s="981"/>
      <c r="L74" s="981"/>
      <c r="M74" s="963"/>
    </row>
    <row r="75" spans="1:13" s="299" customFormat="1" ht="12" customHeight="1">
      <c r="A75" s="974" t="s">
        <v>343</v>
      </c>
      <c r="B75" s="975"/>
      <c r="C75" s="975"/>
      <c r="D75" s="975"/>
      <c r="E75" s="975"/>
      <c r="F75" s="975"/>
      <c r="G75" s="975"/>
      <c r="H75" s="975"/>
      <c r="I75" s="975"/>
      <c r="J75" s="975"/>
      <c r="K75" s="975"/>
      <c r="L75" s="975"/>
      <c r="M75" s="963"/>
    </row>
    <row r="76" spans="1:13" s="299" customFormat="1" ht="25.5" customHeight="1">
      <c r="A76" s="974" t="s">
        <v>486</v>
      </c>
      <c r="B76" s="975"/>
      <c r="C76" s="975"/>
      <c r="D76" s="975"/>
      <c r="E76" s="975"/>
      <c r="F76" s="975"/>
      <c r="G76" s="975"/>
      <c r="H76" s="975"/>
      <c r="I76" s="975"/>
      <c r="J76" s="975"/>
      <c r="K76" s="975"/>
      <c r="L76" s="975"/>
      <c r="M76" s="963"/>
    </row>
    <row r="77" spans="1:13" s="299" customFormat="1" ht="24" customHeight="1">
      <c r="A77" s="974" t="s">
        <v>480</v>
      </c>
      <c r="B77" s="975"/>
      <c r="C77" s="975"/>
      <c r="D77" s="975"/>
      <c r="E77" s="975"/>
      <c r="F77" s="975"/>
      <c r="G77" s="975"/>
      <c r="H77" s="975"/>
      <c r="I77" s="975"/>
      <c r="J77" s="975"/>
      <c r="K77" s="975"/>
      <c r="L77" s="975"/>
      <c r="M77" s="963"/>
    </row>
    <row r="78" spans="1:13" s="299" customFormat="1" ht="15" customHeight="1">
      <c r="A78" s="972" t="s">
        <v>333</v>
      </c>
      <c r="B78" s="973"/>
      <c r="C78" s="973"/>
      <c r="D78" s="973"/>
      <c r="E78" s="973"/>
      <c r="F78" s="973"/>
      <c r="G78" s="973"/>
      <c r="H78" s="973"/>
      <c r="I78" s="973"/>
      <c r="J78" s="973"/>
      <c r="K78" s="973"/>
      <c r="L78" s="973"/>
      <c r="M78" s="963"/>
    </row>
    <row r="79" spans="1:13" s="299" customFormat="1" ht="18.75" customHeight="1">
      <c r="A79" s="972" t="s">
        <v>487</v>
      </c>
      <c r="B79" s="973"/>
      <c r="C79" s="973"/>
      <c r="D79" s="973"/>
      <c r="E79" s="973"/>
      <c r="F79" s="973"/>
      <c r="G79" s="973"/>
      <c r="H79" s="973"/>
      <c r="I79" s="973"/>
      <c r="J79" s="973"/>
      <c r="K79" s="973"/>
      <c r="L79" s="973"/>
      <c r="M79" s="963"/>
    </row>
    <row r="80" spans="1:13" s="299" customFormat="1" ht="14.25" customHeight="1">
      <c r="A80" s="972" t="s">
        <v>488</v>
      </c>
      <c r="B80" s="973"/>
      <c r="C80" s="973"/>
      <c r="D80" s="973"/>
      <c r="E80" s="973"/>
      <c r="F80" s="973"/>
      <c r="G80" s="973"/>
      <c r="H80" s="973"/>
      <c r="I80" s="973"/>
      <c r="J80" s="973"/>
      <c r="K80" s="973"/>
      <c r="L80" s="973"/>
      <c r="M80" s="963"/>
    </row>
    <row r="81" spans="1:13" s="299" customFormat="1" ht="16.5" customHeight="1">
      <c r="A81" s="978" t="s">
        <v>436</v>
      </c>
      <c r="B81" s="979"/>
      <c r="C81" s="979"/>
      <c r="D81" s="979"/>
      <c r="E81" s="979"/>
      <c r="F81" s="979"/>
      <c r="G81" s="979"/>
      <c r="H81" s="979"/>
      <c r="I81" s="979"/>
      <c r="J81" s="979"/>
      <c r="K81" s="979"/>
      <c r="L81" s="979"/>
      <c r="M81" s="963"/>
    </row>
    <row r="82" spans="1:13" s="299" customFormat="1" ht="12" customHeight="1">
      <c r="A82" s="974" t="s">
        <v>344</v>
      </c>
      <c r="B82" s="975"/>
      <c r="C82" s="975"/>
      <c r="D82" s="975"/>
      <c r="E82" s="975"/>
      <c r="F82" s="975"/>
      <c r="G82" s="975"/>
      <c r="H82" s="975"/>
      <c r="I82" s="975"/>
      <c r="J82" s="975"/>
      <c r="K82" s="975"/>
      <c r="L82" s="975"/>
      <c r="M82" s="963"/>
    </row>
    <row r="83" spans="1:13" s="299" customFormat="1" ht="17.25" customHeight="1">
      <c r="A83" s="974" t="s">
        <v>489</v>
      </c>
      <c r="B83" s="975"/>
      <c r="C83" s="975"/>
      <c r="D83" s="975"/>
      <c r="E83" s="975"/>
      <c r="F83" s="975"/>
      <c r="G83" s="975"/>
      <c r="H83" s="975"/>
      <c r="I83" s="975"/>
      <c r="J83" s="975"/>
      <c r="K83" s="975"/>
      <c r="L83" s="975"/>
      <c r="M83" s="963"/>
    </row>
    <row r="84" spans="1:13" s="299" customFormat="1" ht="30" customHeight="1">
      <c r="A84" s="974" t="s">
        <v>345</v>
      </c>
      <c r="B84" s="975"/>
      <c r="C84" s="975"/>
      <c r="D84" s="975"/>
      <c r="E84" s="975"/>
      <c r="F84" s="975"/>
      <c r="G84" s="975"/>
      <c r="H84" s="975"/>
      <c r="I84" s="975"/>
      <c r="J84" s="975"/>
      <c r="K84" s="975"/>
      <c r="L84" s="975"/>
      <c r="M84" s="963"/>
    </row>
    <row r="85" spans="1:13" s="299" customFormat="1" ht="26.25" customHeight="1">
      <c r="A85" s="972" t="s">
        <v>346</v>
      </c>
      <c r="B85" s="973"/>
      <c r="C85" s="973"/>
      <c r="D85" s="973"/>
      <c r="E85" s="973"/>
      <c r="F85" s="973"/>
      <c r="G85" s="973"/>
      <c r="H85" s="973"/>
      <c r="I85" s="973"/>
      <c r="J85" s="973"/>
      <c r="K85" s="973"/>
      <c r="L85" s="973"/>
      <c r="M85" s="963"/>
    </row>
    <row r="86" spans="1:13" s="299" customFormat="1" ht="17.25" customHeight="1">
      <c r="A86" s="972" t="s">
        <v>347</v>
      </c>
      <c r="B86" s="973"/>
      <c r="C86" s="973"/>
      <c r="D86" s="973"/>
      <c r="E86" s="973"/>
      <c r="F86" s="973"/>
      <c r="G86" s="973"/>
      <c r="H86" s="973"/>
      <c r="I86" s="973"/>
      <c r="J86" s="973"/>
      <c r="K86" s="973"/>
      <c r="L86" s="973"/>
      <c r="M86" s="963"/>
    </row>
    <row r="87" spans="1:13" ht="15" customHeight="1">
      <c r="A87" s="615" t="s">
        <v>89</v>
      </c>
      <c r="B87" s="616"/>
      <c r="C87" s="616"/>
      <c r="D87" s="616"/>
      <c r="E87" s="616"/>
      <c r="F87" s="616"/>
      <c r="G87" s="616"/>
      <c r="H87" s="616"/>
      <c r="I87" s="616"/>
      <c r="J87" s="616"/>
      <c r="K87" s="616"/>
      <c r="L87" s="616"/>
      <c r="M87" s="963"/>
    </row>
    <row r="88" spans="1:13" s="299" customFormat="1" ht="17.25" customHeight="1" thickBot="1">
      <c r="A88" s="686"/>
      <c r="B88" s="687"/>
      <c r="C88" s="687"/>
      <c r="D88" s="687"/>
      <c r="E88" s="687"/>
      <c r="F88" s="687"/>
      <c r="G88" s="687"/>
      <c r="H88" s="687"/>
      <c r="I88" s="687"/>
      <c r="J88" s="687"/>
      <c r="K88" s="687"/>
      <c r="L88" s="687"/>
      <c r="M88" s="963"/>
    </row>
    <row r="89" spans="1:13" ht="35.25" customHeight="1">
      <c r="A89" s="670" t="s">
        <v>296</v>
      </c>
      <c r="B89" s="671"/>
      <c r="C89" s="671"/>
      <c r="D89" s="671"/>
      <c r="E89" s="671"/>
      <c r="F89" s="671"/>
      <c r="G89" s="671"/>
      <c r="H89" s="671"/>
      <c r="I89" s="671"/>
      <c r="J89" s="671"/>
      <c r="K89" s="671"/>
      <c r="L89" s="671"/>
      <c r="M89" s="963"/>
    </row>
    <row r="90" spans="1:13" ht="18">
      <c r="A90" s="992" t="s">
        <v>0</v>
      </c>
      <c r="B90" s="993"/>
      <c r="C90" s="993"/>
      <c r="D90" s="993"/>
      <c r="E90" s="993"/>
      <c r="F90" s="993"/>
      <c r="G90" s="993"/>
      <c r="H90" s="993"/>
      <c r="I90" s="993"/>
      <c r="J90" s="993"/>
      <c r="K90" s="993"/>
      <c r="L90" s="993"/>
      <c r="M90" s="963"/>
    </row>
    <row r="91" spans="1:13" ht="16" thickBot="1">
      <c r="A91" s="976" t="s">
        <v>90</v>
      </c>
      <c r="B91" s="977"/>
      <c r="C91" s="977"/>
      <c r="D91" s="977"/>
      <c r="E91" s="977"/>
      <c r="F91" s="977"/>
      <c r="G91" s="977"/>
      <c r="H91" s="977"/>
      <c r="I91" s="977"/>
      <c r="J91" s="977"/>
      <c r="K91" s="977"/>
      <c r="L91" s="977"/>
      <c r="M91" s="964"/>
    </row>
  </sheetData>
  <sheetProtection algorithmName="SHA-512" hashValue="scvh6iVG4Mj6W+w5X1Qn0DBd/Olqkp82l26RLdoLl8v1vb4rKm1Ka7Sw9mW6Mrxai1xKr+GAq4t+KU7k3EuAKw==" saltValue="6zWptfkcEa1S6T5vGnxr4w==" spinCount="100000" sheet="1" objects="1" scenarios="1"/>
  <mergeCells count="90">
    <mergeCell ref="K2:M3"/>
    <mergeCell ref="E3:J3"/>
    <mergeCell ref="E4:J4"/>
    <mergeCell ref="A5:M5"/>
    <mergeCell ref="H6:I6"/>
    <mergeCell ref="J6:L6"/>
    <mergeCell ref="M6:M91"/>
    <mergeCell ref="A7:L7"/>
    <mergeCell ref="D8:H8"/>
    <mergeCell ref="K8:L8"/>
    <mergeCell ref="D9:H9"/>
    <mergeCell ref="K9:L10"/>
    <mergeCell ref="D10:H10"/>
    <mergeCell ref="D11:H11"/>
    <mergeCell ref="A87:L87"/>
    <mergeCell ref="A90:L90"/>
    <mergeCell ref="J11:L11"/>
    <mergeCell ref="A25:L25"/>
    <mergeCell ref="A26:L26"/>
    <mergeCell ref="D13:H13"/>
    <mergeCell ref="J13:L13"/>
    <mergeCell ref="D14:H14"/>
    <mergeCell ref="J14:L14"/>
    <mergeCell ref="D15:H15"/>
    <mergeCell ref="A17:L17"/>
    <mergeCell ref="D12:H12"/>
    <mergeCell ref="J12:L12"/>
    <mergeCell ref="J23:L23"/>
    <mergeCell ref="K18:L18"/>
    <mergeCell ref="A18:J18"/>
    <mergeCell ref="I32:L32"/>
    <mergeCell ref="I36:L36"/>
    <mergeCell ref="G28:G29"/>
    <mergeCell ref="H28:L29"/>
    <mergeCell ref="B30:C30"/>
    <mergeCell ref="H30:L30"/>
    <mergeCell ref="I33:L33"/>
    <mergeCell ref="A39:L41"/>
    <mergeCell ref="B43:K43"/>
    <mergeCell ref="B44:I44"/>
    <mergeCell ref="J44:K44"/>
    <mergeCell ref="B45:I45"/>
    <mergeCell ref="J45:K45"/>
    <mergeCell ref="B50:G51"/>
    <mergeCell ref="J50:K50"/>
    <mergeCell ref="J51:K51"/>
    <mergeCell ref="B46:I46"/>
    <mergeCell ref="J46:K46"/>
    <mergeCell ref="B47:I47"/>
    <mergeCell ref="J47:K47"/>
    <mergeCell ref="B48:I48"/>
    <mergeCell ref="J48:K48"/>
    <mergeCell ref="J49:K49"/>
    <mergeCell ref="A53:K53"/>
    <mergeCell ref="A54:L54"/>
    <mergeCell ref="A55:L55"/>
    <mergeCell ref="F57:G57"/>
    <mergeCell ref="H57:I57"/>
    <mergeCell ref="A86:L86"/>
    <mergeCell ref="A88:L88"/>
    <mergeCell ref="A89:L89"/>
    <mergeCell ref="A91:L91"/>
    <mergeCell ref="A20:L20"/>
    <mergeCell ref="H21:L21"/>
    <mergeCell ref="K22:L22"/>
    <mergeCell ref="B23:F23"/>
    <mergeCell ref="A79:L79"/>
    <mergeCell ref="A80:L80"/>
    <mergeCell ref="A81:L81"/>
    <mergeCell ref="A82:L82"/>
    <mergeCell ref="A83:L83"/>
    <mergeCell ref="A84:L84"/>
    <mergeCell ref="A73:K73"/>
    <mergeCell ref="A74:L74"/>
    <mergeCell ref="I37:L37"/>
    <mergeCell ref="B21:F21"/>
    <mergeCell ref="J15:L15"/>
    <mergeCell ref="A85:L85"/>
    <mergeCell ref="A75:L75"/>
    <mergeCell ref="A76:L76"/>
    <mergeCell ref="A77:L77"/>
    <mergeCell ref="A78:L78"/>
    <mergeCell ref="C64:C65"/>
    <mergeCell ref="D64:D65"/>
    <mergeCell ref="K64:K65"/>
    <mergeCell ref="L64:L65"/>
    <mergeCell ref="G69:H69"/>
    <mergeCell ref="F71:G71"/>
    <mergeCell ref="H71:I71"/>
    <mergeCell ref="A52:L52"/>
  </mergeCells>
  <printOptions horizontalCentered="1"/>
  <pageMargins left="0.39370078740157483" right="0.39370078740157483" top="0.39370078740157483" bottom="1.5748031496062993" header="0.11811023622047245" footer="0"/>
  <pageSetup scale="68"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zoomScaleNormal="100" zoomScaleSheetLayoutView="100" workbookViewId="0">
      <selection activeCell="E8" sqref="E8:I8"/>
    </sheetView>
  </sheetViews>
  <sheetFormatPr baseColWidth="10" defaultColWidth="11.453125" defaultRowHeight="11.5"/>
  <cols>
    <col min="1" max="5" width="9.26953125" style="2" customWidth="1"/>
    <col min="6" max="12" width="11.453125" style="2" customWidth="1"/>
    <col min="13" max="13" width="14.26953125" style="2" customWidth="1"/>
    <col min="14" max="14" width="7.7265625" style="2" customWidth="1"/>
    <col min="15" max="16384" width="11.453125" style="2"/>
  </cols>
  <sheetData>
    <row r="1" spans="1:14" s="3" customFormat="1" ht="58" customHeight="1">
      <c r="A1" s="250"/>
      <c r="B1" s="250"/>
      <c r="C1" s="250"/>
      <c r="D1" s="250"/>
      <c r="E1" s="251"/>
      <c r="F1" s="251"/>
      <c r="G1" s="251"/>
      <c r="H1" s="251"/>
      <c r="I1" s="251"/>
      <c r="J1" s="251"/>
      <c r="K1" s="251"/>
      <c r="L1" s="251"/>
      <c r="M1" s="251"/>
      <c r="N1" s="251"/>
    </row>
    <row r="2" spans="1:14" s="3" customFormat="1" ht="15" customHeight="1">
      <c r="A2" s="2"/>
      <c r="B2" s="2"/>
      <c r="C2" s="2"/>
      <c r="D2" s="2"/>
      <c r="E2" s="2"/>
      <c r="F2" s="252"/>
      <c r="G2" s="253"/>
      <c r="H2" s="253"/>
      <c r="I2" s="253"/>
      <c r="J2" s="253"/>
      <c r="K2" s="253"/>
      <c r="L2" s="742"/>
      <c r="M2" s="742"/>
      <c r="N2" s="742"/>
    </row>
    <row r="3" spans="1:14" s="3" customFormat="1" ht="15" customHeight="1">
      <c r="A3" s="2"/>
      <c r="B3" s="2"/>
      <c r="C3" s="2"/>
      <c r="D3" s="2"/>
      <c r="E3" s="254"/>
      <c r="F3" s="743" t="s">
        <v>374</v>
      </c>
      <c r="G3" s="743"/>
      <c r="H3" s="743"/>
      <c r="I3" s="743"/>
      <c r="J3" s="743"/>
      <c r="K3" s="743"/>
      <c r="L3" s="742"/>
      <c r="M3" s="742"/>
      <c r="N3" s="742"/>
    </row>
    <row r="4" spans="1:14" s="3" customFormat="1" ht="30" customHeight="1" thickBot="1">
      <c r="A4" s="2"/>
      <c r="B4" s="2"/>
      <c r="C4" s="2"/>
      <c r="D4" s="2"/>
      <c r="E4" s="2"/>
      <c r="F4" s="744" t="s">
        <v>247</v>
      </c>
      <c r="G4" s="744"/>
      <c r="H4" s="744"/>
      <c r="I4" s="744"/>
      <c r="J4" s="744"/>
      <c r="K4" s="744"/>
      <c r="L4" s="252"/>
      <c r="M4" s="255"/>
      <c r="N4" s="2"/>
    </row>
    <row r="5" spans="1:14" s="3" customFormat="1" ht="36.75" customHeight="1" thickBot="1">
      <c r="A5" s="773" t="s">
        <v>439</v>
      </c>
      <c r="B5" s="774"/>
      <c r="C5" s="774"/>
      <c r="D5" s="774"/>
      <c r="E5" s="774"/>
      <c r="F5" s="774"/>
      <c r="G5" s="774"/>
      <c r="H5" s="774"/>
      <c r="I5" s="774"/>
      <c r="J5" s="774"/>
      <c r="K5" s="774"/>
      <c r="L5" s="774"/>
      <c r="M5" s="774"/>
      <c r="N5" s="775"/>
    </row>
    <row r="6" spans="1:14" s="3" customFormat="1" ht="12.75" customHeight="1">
      <c r="A6" s="256" t="s">
        <v>40</v>
      </c>
      <c r="B6" s="1025" t="str">
        <f>+'DATOS MAESTROS'!B3</f>
        <v>GLASSTECH MEXICO</v>
      </c>
      <c r="C6" s="1026"/>
      <c r="D6" s="1026"/>
      <c r="E6" s="1026"/>
      <c r="F6" s="1026"/>
      <c r="G6" s="1026"/>
      <c r="H6" s="1027"/>
      <c r="I6" s="1025" t="s">
        <v>39</v>
      </c>
      <c r="J6" s="1027"/>
      <c r="K6" s="1028" t="str">
        <f>+'DATOS MAESTROS'!B4</f>
        <v>Del 15 al 17 Julio 2026</v>
      </c>
      <c r="L6" s="1029"/>
      <c r="M6" s="1029"/>
      <c r="N6" s="1030" t="s">
        <v>52</v>
      </c>
    </row>
    <row r="7" spans="1:14" s="3" customFormat="1" ht="14.5" thickBot="1">
      <c r="A7" s="1033" t="s">
        <v>38</v>
      </c>
      <c r="B7" s="1034"/>
      <c r="C7" s="1034"/>
      <c r="D7" s="1034"/>
      <c r="E7" s="1034"/>
      <c r="F7" s="1034"/>
      <c r="G7" s="1034"/>
      <c r="H7" s="1034"/>
      <c r="I7" s="1034"/>
      <c r="J7" s="1034"/>
      <c r="K7" s="1034"/>
      <c r="L7" s="1034"/>
      <c r="M7" s="1034"/>
      <c r="N7" s="1031"/>
    </row>
    <row r="8" spans="1:14" s="3" customFormat="1" ht="13" thickBot="1">
      <c r="A8" s="260" t="s">
        <v>37</v>
      </c>
      <c r="B8" s="261"/>
      <c r="C8" s="262"/>
      <c r="D8" s="262"/>
      <c r="E8" s="777"/>
      <c r="F8" s="777"/>
      <c r="G8" s="777"/>
      <c r="H8" s="777"/>
      <c r="I8" s="777"/>
      <c r="J8" s="263"/>
      <c r="K8" s="263"/>
      <c r="L8" s="778" t="s">
        <v>36</v>
      </c>
      <c r="M8" s="779"/>
      <c r="N8" s="1031"/>
    </row>
    <row r="9" spans="1:14" s="3" customFormat="1" ht="12.5">
      <c r="A9" s="266" t="s">
        <v>35</v>
      </c>
      <c r="B9" s="267"/>
      <c r="C9" s="268"/>
      <c r="D9" s="268"/>
      <c r="E9" s="741"/>
      <c r="F9" s="741"/>
      <c r="G9" s="741"/>
      <c r="H9" s="741"/>
      <c r="I9" s="741"/>
      <c r="J9" s="263"/>
      <c r="K9" s="263"/>
      <c r="L9" s="756"/>
      <c r="M9" s="757"/>
      <c r="N9" s="1031"/>
    </row>
    <row r="10" spans="1:14" s="3" customFormat="1" ht="13" thickBot="1">
      <c r="A10" s="266" t="s">
        <v>34</v>
      </c>
      <c r="B10" s="267"/>
      <c r="C10" s="268"/>
      <c r="D10" s="268"/>
      <c r="E10" s="741"/>
      <c r="F10" s="741"/>
      <c r="G10" s="741"/>
      <c r="H10" s="741"/>
      <c r="I10" s="741"/>
      <c r="J10" s="263"/>
      <c r="K10" s="263"/>
      <c r="L10" s="758"/>
      <c r="M10" s="759"/>
      <c r="N10" s="1031"/>
    </row>
    <row r="11" spans="1:14" s="3" customFormat="1" ht="12.5">
      <c r="A11" s="266" t="s">
        <v>33</v>
      </c>
      <c r="B11" s="267"/>
      <c r="C11" s="268"/>
      <c r="D11" s="268"/>
      <c r="E11" s="741"/>
      <c r="F11" s="741"/>
      <c r="G11" s="741"/>
      <c r="H11" s="741"/>
      <c r="I11" s="741"/>
      <c r="J11" s="269" t="s">
        <v>32</v>
      </c>
      <c r="K11" s="675"/>
      <c r="L11" s="675"/>
      <c r="M11" s="675"/>
      <c r="N11" s="1031"/>
    </row>
    <row r="12" spans="1:14" s="3" customFormat="1" ht="12.5">
      <c r="A12" s="266" t="s">
        <v>31</v>
      </c>
      <c r="B12" s="267"/>
      <c r="C12" s="268"/>
      <c r="D12" s="268"/>
      <c r="E12" s="741"/>
      <c r="F12" s="741"/>
      <c r="G12" s="741"/>
      <c r="H12" s="741"/>
      <c r="I12" s="741"/>
      <c r="J12" s="269" t="s">
        <v>30</v>
      </c>
      <c r="K12" s="675"/>
      <c r="L12" s="675"/>
      <c r="M12" s="675"/>
      <c r="N12" s="1031"/>
    </row>
    <row r="13" spans="1:14" s="3" customFormat="1" ht="12.5">
      <c r="A13" s="266" t="s">
        <v>29</v>
      </c>
      <c r="B13" s="267"/>
      <c r="C13" s="268"/>
      <c r="D13" s="268"/>
      <c r="E13" s="741"/>
      <c r="F13" s="741"/>
      <c r="G13" s="741"/>
      <c r="H13" s="741"/>
      <c r="I13" s="741"/>
      <c r="J13" s="269" t="s">
        <v>28</v>
      </c>
      <c r="K13" s="675"/>
      <c r="L13" s="675"/>
      <c r="M13" s="675"/>
      <c r="N13" s="1031"/>
    </row>
    <row r="14" spans="1:14" s="3" customFormat="1" ht="12.5">
      <c r="A14" s="266" t="s">
        <v>27</v>
      </c>
      <c r="B14" s="267"/>
      <c r="C14" s="268"/>
      <c r="D14" s="268"/>
      <c r="E14" s="741"/>
      <c r="F14" s="741"/>
      <c r="G14" s="741"/>
      <c r="H14" s="741"/>
      <c r="I14" s="741"/>
      <c r="J14" s="269" t="s">
        <v>26</v>
      </c>
      <c r="K14" s="675"/>
      <c r="L14" s="675"/>
      <c r="M14" s="675"/>
      <c r="N14" s="1031"/>
    </row>
    <row r="15" spans="1:14" s="3" customFormat="1" ht="12" customHeight="1">
      <c r="A15" s="266" t="s">
        <v>25</v>
      </c>
      <c r="B15" s="267"/>
      <c r="C15" s="268"/>
      <c r="D15" s="268"/>
      <c r="E15" s="741"/>
      <c r="F15" s="741"/>
      <c r="G15" s="741"/>
      <c r="H15" s="741"/>
      <c r="I15" s="741"/>
      <c r="J15" s="437" t="s">
        <v>91</v>
      </c>
      <c r="K15" s="675"/>
      <c r="L15" s="675"/>
      <c r="M15" s="675"/>
      <c r="N15" s="1031"/>
    </row>
    <row r="16" spans="1:14" s="3" customFormat="1" ht="12.5">
      <c r="A16" s="268"/>
      <c r="B16" s="268"/>
      <c r="C16" s="268"/>
      <c r="D16" s="268"/>
      <c r="E16" s="263"/>
      <c r="F16" s="263"/>
      <c r="G16" s="263"/>
      <c r="H16" s="263"/>
      <c r="I16" s="263"/>
      <c r="J16" s="268"/>
      <c r="K16" s="268"/>
      <c r="L16" s="268"/>
      <c r="M16" s="263"/>
      <c r="N16" s="1031"/>
    </row>
    <row r="17" spans="1:14" s="3" customFormat="1" ht="15" customHeight="1">
      <c r="A17" s="704" t="s">
        <v>24</v>
      </c>
      <c r="B17" s="705"/>
      <c r="C17" s="705"/>
      <c r="D17" s="705"/>
      <c r="E17" s="705"/>
      <c r="F17" s="705"/>
      <c r="G17" s="705"/>
      <c r="H17" s="705"/>
      <c r="I17" s="705"/>
      <c r="J17" s="705"/>
      <c r="K17" s="705"/>
      <c r="L17" s="705"/>
      <c r="M17" s="705"/>
      <c r="N17" s="1031"/>
    </row>
    <row r="18" spans="1:14" s="3" customFormat="1" ht="15" customHeight="1">
      <c r="A18" s="1023" t="s">
        <v>252</v>
      </c>
      <c r="B18" s="1024"/>
      <c r="C18" s="1024"/>
      <c r="D18" s="1024"/>
      <c r="E18" s="1024"/>
      <c r="F18" s="1024"/>
      <c r="G18" s="1024"/>
      <c r="H18" s="1024"/>
      <c r="I18" s="1024"/>
      <c r="J18" s="1024"/>
      <c r="K18" s="1024"/>
      <c r="L18" s="1021">
        <f>+'DATOS MAESTROS'!B5</f>
        <v>46196</v>
      </c>
      <c r="M18" s="1022"/>
      <c r="N18" s="1031"/>
    </row>
    <row r="19" spans="1:14" s="3" customFormat="1" ht="12.75" customHeight="1">
      <c r="A19" s="317" t="s">
        <v>23</v>
      </c>
      <c r="B19" s="273"/>
      <c r="C19" s="734" t="s">
        <v>22</v>
      </c>
      <c r="D19" s="734"/>
      <c r="E19" s="734"/>
      <c r="F19" s="734"/>
      <c r="G19" s="734"/>
      <c r="H19" s="274" t="s">
        <v>16</v>
      </c>
      <c r="I19" s="734" t="s">
        <v>49</v>
      </c>
      <c r="J19" s="734"/>
      <c r="K19" s="734"/>
      <c r="L19" s="734"/>
      <c r="M19" s="734"/>
      <c r="N19" s="1031"/>
    </row>
    <row r="20" spans="1:14" s="3" customFormat="1" ht="12.5">
      <c r="A20" s="317"/>
      <c r="B20" s="268"/>
      <c r="C20" s="263" t="s">
        <v>21</v>
      </c>
      <c r="D20" s="263"/>
      <c r="E20" s="458">
        <f>+'DATOS MAESTROS'!B7</f>
        <v>2010005424</v>
      </c>
      <c r="F20" s="263"/>
      <c r="G20" s="276"/>
      <c r="H20" s="318" t="s">
        <v>50</v>
      </c>
      <c r="I20" s="267" t="s">
        <v>92</v>
      </c>
      <c r="J20" s="318"/>
      <c r="K20" s="318"/>
      <c r="L20" s="735"/>
      <c r="M20" s="736"/>
      <c r="N20" s="1031"/>
    </row>
    <row r="21" spans="1:14" s="3" customFormat="1" ht="12.75" customHeight="1">
      <c r="A21" s="317" t="s">
        <v>20</v>
      </c>
      <c r="B21" s="273"/>
      <c r="C21" s="771" t="s">
        <v>19</v>
      </c>
      <c r="D21" s="771"/>
      <c r="E21" s="772"/>
      <c r="F21" s="772"/>
      <c r="G21" s="772"/>
      <c r="H21" s="277" t="s">
        <v>93</v>
      </c>
      <c r="I21" s="263"/>
      <c r="J21" s="263"/>
      <c r="K21" s="739">
        <f>+'DATOS MAESTROS'!B6</f>
        <v>46211</v>
      </c>
      <c r="L21" s="739"/>
      <c r="M21" s="263"/>
      <c r="N21" s="1031"/>
    </row>
    <row r="22" spans="1:14" s="3" customFormat="1" ht="12.75" customHeight="1">
      <c r="A22" s="272"/>
      <c r="B22" s="273"/>
      <c r="C22" s="278"/>
      <c r="D22" s="278"/>
      <c r="E22" s="274"/>
      <c r="F22" s="274"/>
      <c r="G22" s="274"/>
      <c r="H22" s="263"/>
      <c r="I22" s="263"/>
      <c r="J22" s="263"/>
      <c r="K22" s="279"/>
      <c r="L22" s="279"/>
      <c r="M22" s="263"/>
      <c r="N22" s="1031"/>
    </row>
    <row r="23" spans="1:14" s="3" customFormat="1" ht="14">
      <c r="A23" s="704" t="s">
        <v>18</v>
      </c>
      <c r="B23" s="705"/>
      <c r="C23" s="705"/>
      <c r="D23" s="705"/>
      <c r="E23" s="705"/>
      <c r="F23" s="705"/>
      <c r="G23" s="705"/>
      <c r="H23" s="705"/>
      <c r="I23" s="705"/>
      <c r="J23" s="705"/>
      <c r="K23" s="705"/>
      <c r="L23" s="705"/>
      <c r="M23" s="705"/>
      <c r="N23" s="1031"/>
    </row>
    <row r="24" spans="1:14" s="3" customFormat="1" ht="14">
      <c r="A24" s="704" t="s">
        <v>17</v>
      </c>
      <c r="B24" s="705"/>
      <c r="C24" s="705"/>
      <c r="D24" s="705"/>
      <c r="E24" s="705"/>
      <c r="F24" s="705"/>
      <c r="G24" s="705"/>
      <c r="H24" s="705"/>
      <c r="I24" s="705"/>
      <c r="J24" s="705"/>
      <c r="K24" s="705"/>
      <c r="L24" s="705"/>
      <c r="M24" s="705"/>
      <c r="N24" s="1031"/>
    </row>
    <row r="25" spans="1:14" s="3" customFormat="1" ht="13" thickBot="1">
      <c r="A25" s="272" t="s">
        <v>16</v>
      </c>
      <c r="B25" s="273"/>
      <c r="C25" s="263" t="s">
        <v>49</v>
      </c>
      <c r="D25" s="263"/>
      <c r="E25" s="263"/>
      <c r="F25" s="263"/>
      <c r="G25" s="263"/>
      <c r="H25" s="263"/>
      <c r="I25" s="267"/>
      <c r="J25" s="267"/>
      <c r="K25" s="263"/>
      <c r="L25" s="263"/>
      <c r="M25" s="263"/>
      <c r="N25" s="1031"/>
    </row>
    <row r="26" spans="1:14" s="3" customFormat="1" ht="12.75" customHeight="1">
      <c r="A26" s="280"/>
      <c r="B26" s="281"/>
      <c r="C26" s="273"/>
      <c r="D26" s="273"/>
      <c r="E26" s="282"/>
      <c r="F26" s="282"/>
      <c r="G26" s="268"/>
      <c r="H26" s="710" t="s">
        <v>15</v>
      </c>
      <c r="I26" s="711"/>
      <c r="J26" s="712"/>
      <c r="K26" s="712"/>
      <c r="L26" s="712"/>
      <c r="M26" s="712"/>
      <c r="N26" s="1031"/>
    </row>
    <row r="27" spans="1:14" s="3" customFormat="1" ht="13" thickBot="1">
      <c r="A27" s="270"/>
      <c r="B27" s="268"/>
      <c r="C27" s="268"/>
      <c r="D27" s="268"/>
      <c r="E27" s="263"/>
      <c r="F27" s="263"/>
      <c r="G27" s="263"/>
      <c r="H27" s="710"/>
      <c r="I27" s="713"/>
      <c r="J27" s="714"/>
      <c r="K27" s="714"/>
      <c r="L27" s="714"/>
      <c r="M27" s="714"/>
      <c r="N27" s="1031"/>
    </row>
    <row r="28" spans="1:14" s="3" customFormat="1" ht="12.75" customHeight="1">
      <c r="A28" s="270"/>
      <c r="B28" s="268"/>
      <c r="C28" s="715" t="s">
        <v>14</v>
      </c>
      <c r="D28" s="715"/>
      <c r="E28" s="263"/>
      <c r="F28" s="263"/>
      <c r="G28" s="263"/>
      <c r="H28" s="263"/>
      <c r="I28" s="716" t="s">
        <v>13</v>
      </c>
      <c r="J28" s="716"/>
      <c r="K28" s="716"/>
      <c r="L28" s="716"/>
      <c r="M28" s="716"/>
      <c r="N28" s="1031"/>
    </row>
    <row r="29" spans="1:14" s="3" customFormat="1" ht="12.75" customHeight="1" thickBot="1">
      <c r="A29" s="270"/>
      <c r="B29" s="268"/>
      <c r="C29" s="285" t="s">
        <v>12</v>
      </c>
      <c r="D29" s="286"/>
      <c r="F29" s="287" t="s">
        <v>11</v>
      </c>
      <c r="G29" s="288"/>
      <c r="H29" s="263"/>
      <c r="I29" s="284"/>
      <c r="J29" s="284"/>
      <c r="K29" s="284"/>
      <c r="L29" s="284"/>
      <c r="M29" s="284"/>
      <c r="N29" s="1031"/>
    </row>
    <row r="30" spans="1:14" s="3" customFormat="1" ht="12.5">
      <c r="A30" s="289"/>
      <c r="C30" s="287" t="s">
        <v>10</v>
      </c>
      <c r="D30" s="286"/>
      <c r="F30" s="287"/>
      <c r="G30" s="287"/>
      <c r="H30" s="267"/>
      <c r="I30" s="267"/>
      <c r="J30" s="717"/>
      <c r="K30" s="717"/>
      <c r="L30" s="717"/>
      <c r="M30" s="717"/>
      <c r="N30" s="1031"/>
    </row>
    <row r="31" spans="1:14" s="3" customFormat="1" ht="13" thickBot="1">
      <c r="A31" s="289"/>
      <c r="C31" s="290" t="s">
        <v>9</v>
      </c>
      <c r="D31" s="286"/>
      <c r="F31" s="287" t="s">
        <v>8</v>
      </c>
      <c r="G31" s="288"/>
      <c r="H31" s="263"/>
      <c r="I31" s="263"/>
      <c r="J31" s="718" t="s">
        <v>7</v>
      </c>
      <c r="K31" s="718"/>
      <c r="L31" s="718"/>
      <c r="M31" s="718"/>
      <c r="N31" s="1031"/>
    </row>
    <row r="32" spans="1:14" s="3" customFormat="1" ht="12.5">
      <c r="A32" s="289"/>
      <c r="H32" s="263"/>
      <c r="I32" s="263"/>
      <c r="J32" s="291"/>
      <c r="K32" s="291"/>
      <c r="L32" s="291"/>
      <c r="M32" s="291"/>
      <c r="N32" s="1031"/>
    </row>
    <row r="33" spans="1:14" s="3" customFormat="1" ht="12.5">
      <c r="A33" s="289"/>
      <c r="C33" s="287"/>
      <c r="D33" s="268"/>
      <c r="F33" s="287"/>
      <c r="G33" s="287"/>
      <c r="H33" s="263"/>
      <c r="I33" s="263"/>
      <c r="J33" s="291"/>
      <c r="K33" s="291"/>
      <c r="L33" s="291"/>
      <c r="M33" s="291"/>
      <c r="N33" s="1031"/>
    </row>
    <row r="34" spans="1:14" s="3" customFormat="1" ht="12.5">
      <c r="A34" s="289"/>
      <c r="D34" s="268"/>
      <c r="H34" s="267"/>
      <c r="I34" s="267"/>
      <c r="J34" s="719"/>
      <c r="K34" s="719"/>
      <c r="L34" s="719"/>
      <c r="M34" s="719"/>
      <c r="N34" s="1031"/>
    </row>
    <row r="35" spans="1:14" s="3" customFormat="1" ht="12.5">
      <c r="A35" s="292"/>
      <c r="B35" s="287"/>
      <c r="C35" s="268"/>
      <c r="D35" s="268"/>
      <c r="E35" s="293"/>
      <c r="F35" s="293"/>
      <c r="G35" s="293"/>
      <c r="H35" s="293"/>
      <c r="I35" s="293"/>
      <c r="J35" s="720" t="s">
        <v>6</v>
      </c>
      <c r="K35" s="718"/>
      <c r="L35" s="718"/>
      <c r="M35" s="718"/>
      <c r="N35" s="1031"/>
    </row>
    <row r="36" spans="1:14" s="3" customFormat="1" ht="12.5">
      <c r="A36" s="294" t="s">
        <v>5</v>
      </c>
      <c r="B36" s="295"/>
      <c r="C36" s="296"/>
      <c r="D36" s="296"/>
      <c r="E36" s="297"/>
      <c r="F36" s="297"/>
      <c r="G36" s="297"/>
      <c r="H36" s="297"/>
      <c r="I36" s="297"/>
      <c r="J36" s="297"/>
      <c r="K36" s="297"/>
      <c r="L36" s="297"/>
      <c r="M36" s="297"/>
      <c r="N36" s="1031"/>
    </row>
    <row r="37" spans="1:14" s="3" customFormat="1" ht="14">
      <c r="A37" s="721" t="s">
        <v>4</v>
      </c>
      <c r="B37" s="722"/>
      <c r="C37" s="723"/>
      <c r="D37" s="723"/>
      <c r="E37" s="723"/>
      <c r="F37" s="723"/>
      <c r="G37" s="723"/>
      <c r="H37" s="723"/>
      <c r="I37" s="723"/>
      <c r="J37" s="723"/>
      <c r="K37" s="723"/>
      <c r="L37" s="723"/>
      <c r="M37" s="724"/>
      <c r="N37" s="1031"/>
    </row>
    <row r="38" spans="1:14" s="3" customFormat="1" ht="24" customHeight="1">
      <c r="A38" s="725" t="s">
        <v>465</v>
      </c>
      <c r="B38" s="726"/>
      <c r="C38" s="726"/>
      <c r="D38" s="726"/>
      <c r="E38" s="726"/>
      <c r="F38" s="726"/>
      <c r="G38" s="726"/>
      <c r="H38" s="726"/>
      <c r="I38" s="726"/>
      <c r="J38" s="726"/>
      <c r="K38" s="726"/>
      <c r="L38" s="726"/>
      <c r="M38" s="726"/>
      <c r="N38" s="1031"/>
    </row>
    <row r="39" spans="1:14" s="3" customFormat="1" ht="19.5" customHeight="1">
      <c r="A39" s="727"/>
      <c r="B39" s="728"/>
      <c r="C39" s="728"/>
      <c r="D39" s="728"/>
      <c r="E39" s="728"/>
      <c r="F39" s="728"/>
      <c r="G39" s="728"/>
      <c r="H39" s="728"/>
      <c r="I39" s="728"/>
      <c r="J39" s="728"/>
      <c r="K39" s="728"/>
      <c r="L39" s="728"/>
      <c r="M39" s="728"/>
      <c r="N39" s="1031"/>
    </row>
    <row r="40" spans="1:14" s="3" customFormat="1" ht="18.75" customHeight="1">
      <c r="A40" s="729"/>
      <c r="B40" s="730"/>
      <c r="C40" s="730"/>
      <c r="D40" s="730"/>
      <c r="E40" s="730"/>
      <c r="F40" s="730"/>
      <c r="G40" s="730"/>
      <c r="H40" s="730"/>
      <c r="I40" s="730"/>
      <c r="J40" s="730"/>
      <c r="K40" s="730"/>
      <c r="L40" s="730"/>
      <c r="M40" s="730"/>
      <c r="N40" s="1031"/>
    </row>
    <row r="41" spans="1:14" s="3" customFormat="1" ht="18.75" customHeight="1">
      <c r="A41" s="398"/>
      <c r="B41" s="399"/>
      <c r="C41" s="399"/>
      <c r="D41" s="399"/>
      <c r="E41" s="399"/>
      <c r="F41" s="399"/>
      <c r="G41" s="399"/>
      <c r="H41" s="399"/>
      <c r="I41" s="399"/>
      <c r="J41" s="399"/>
      <c r="K41" s="399"/>
      <c r="L41" s="399"/>
      <c r="M41" s="399"/>
      <c r="N41" s="1031"/>
    </row>
    <row r="42" spans="1:14" s="3" customFormat="1" ht="15.5">
      <c r="A42" s="1015" t="s">
        <v>376</v>
      </c>
      <c r="B42" s="1016"/>
      <c r="C42" s="1016"/>
      <c r="D42" s="1016"/>
      <c r="E42" s="1017"/>
      <c r="F42" s="1017"/>
      <c r="G42" s="1017"/>
      <c r="H42" s="1017"/>
      <c r="I42" s="1017"/>
      <c r="J42" s="1017"/>
      <c r="K42" s="1017"/>
      <c r="L42" s="1017"/>
      <c r="M42" s="1017"/>
      <c r="N42" s="1031"/>
    </row>
    <row r="43" spans="1:14" s="401" customFormat="1" ht="15" customHeight="1">
      <c r="A43" s="1018" t="s">
        <v>377</v>
      </c>
      <c r="B43" s="1019"/>
      <c r="C43" s="1019"/>
      <c r="D43" s="1019"/>
      <c r="E43" s="1019"/>
      <c r="F43" s="1019"/>
      <c r="G43" s="1019"/>
      <c r="H43" s="400"/>
      <c r="I43" s="400"/>
      <c r="J43" s="400"/>
      <c r="K43" s="400"/>
      <c r="L43" s="400"/>
      <c r="M43" s="400"/>
      <c r="N43" s="1031"/>
    </row>
    <row r="44" spans="1:14" s="3" customFormat="1" ht="23">
      <c r="A44" s="300" t="str">
        <f>+'DATOS MAESTROS'!B8</f>
        <v>N/A</v>
      </c>
      <c r="B44" s="301" t="str">
        <f>+'DATOS MAESTROS'!B9</f>
        <v>N/A</v>
      </c>
      <c r="C44" s="302">
        <f>+'DATOS MAESTROS'!B10</f>
        <v>46218</v>
      </c>
      <c r="D44" s="302">
        <f>+'DATOS MAESTROS'!B11</f>
        <v>46219</v>
      </c>
      <c r="E44" s="302">
        <f>+'DATOS MAESTROS'!B12</f>
        <v>46220</v>
      </c>
      <c r="F44" s="324" t="s">
        <v>378</v>
      </c>
      <c r="G44" s="826" t="s">
        <v>379</v>
      </c>
      <c r="H44" s="987"/>
      <c r="I44" s="987"/>
      <c r="J44" s="827"/>
      <c r="K44" s="304" t="s">
        <v>3</v>
      </c>
      <c r="L44" s="304" t="s">
        <v>2</v>
      </c>
      <c r="M44" s="147" t="s">
        <v>134</v>
      </c>
      <c r="N44" s="1031"/>
    </row>
    <row r="45" spans="1:14" s="3" customFormat="1" ht="30.75" customHeight="1" thickBot="1">
      <c r="A45" s="305"/>
      <c r="B45" s="306"/>
      <c r="C45" s="307"/>
      <c r="D45" s="307"/>
      <c r="E45" s="307"/>
      <c r="F45" s="402"/>
      <c r="G45" s="953" t="s">
        <v>380</v>
      </c>
      <c r="H45" s="1020"/>
      <c r="I45" s="1020"/>
      <c r="J45" s="954"/>
      <c r="K45" s="403">
        <v>42</v>
      </c>
      <c r="L45" s="403">
        <v>49</v>
      </c>
      <c r="M45" s="404">
        <f ca="1">IF(TODAY()&lt;=$L$18,(((+A45+B45+C45+D45+E45)*F45)*K45),(((+A45+B45+C45+D45+E45)*F45)*L45))</f>
        <v>0</v>
      </c>
      <c r="N45" s="1031"/>
    </row>
    <row r="46" spans="1:14" ht="13">
      <c r="A46" s="1003"/>
      <c r="B46" s="1004"/>
      <c r="C46" s="1004"/>
      <c r="D46" s="1004"/>
      <c r="E46" s="1004"/>
      <c r="F46" s="1004"/>
      <c r="G46" s="1004"/>
      <c r="H46" s="405"/>
      <c r="I46" s="405"/>
      <c r="J46" s="406"/>
      <c r="K46" s="1013" t="s">
        <v>271</v>
      </c>
      <c r="L46" s="1014"/>
      <c r="M46" s="407">
        <f ca="1">+M45</f>
        <v>0</v>
      </c>
      <c r="N46" s="1031"/>
    </row>
    <row r="47" spans="1:14" ht="13">
      <c r="A47" s="1003" t="s">
        <v>381</v>
      </c>
      <c r="B47" s="1004"/>
      <c r="C47" s="1005"/>
      <c r="D47" s="1005"/>
      <c r="E47" s="1005"/>
      <c r="F47" s="1005"/>
      <c r="G47" s="1005"/>
      <c r="H47" s="1005"/>
      <c r="I47" s="1005"/>
      <c r="J47" s="406"/>
      <c r="K47" s="1006" t="s">
        <v>51</v>
      </c>
      <c r="L47" s="1007"/>
      <c r="M47" s="408">
        <f ca="1">+M46*16%</f>
        <v>0</v>
      </c>
      <c r="N47" s="1031"/>
    </row>
    <row r="48" spans="1:14" ht="13.5" thickBot="1">
      <c r="A48" s="1008"/>
      <c r="B48" s="1005"/>
      <c r="C48" s="1005"/>
      <c r="D48" s="1005"/>
      <c r="E48" s="1005"/>
      <c r="F48" s="1005"/>
      <c r="G48" s="1005"/>
      <c r="H48" s="1005"/>
      <c r="I48" s="1005"/>
      <c r="J48" s="406"/>
      <c r="K48" s="1009" t="s">
        <v>382</v>
      </c>
      <c r="L48" s="1010"/>
      <c r="M48" s="409">
        <f ca="1">+M46+M47</f>
        <v>0</v>
      </c>
      <c r="N48" s="1031"/>
    </row>
    <row r="49" spans="1:14" ht="12" thickBot="1">
      <c r="A49" s="410"/>
      <c r="B49" s="291"/>
      <c r="C49" s="291"/>
      <c r="D49" s="291"/>
      <c r="E49" s="291"/>
      <c r="F49" s="411"/>
      <c r="G49" s="411"/>
      <c r="H49" s="268"/>
      <c r="I49" s="268"/>
      <c r="J49" s="406"/>
      <c r="K49" s="406"/>
      <c r="L49" s="406"/>
      <c r="N49" s="1031"/>
    </row>
    <row r="50" spans="1:14" ht="32.25" customHeight="1" thickBot="1">
      <c r="A50" s="1011" t="s">
        <v>383</v>
      </c>
      <c r="B50" s="1012"/>
      <c r="C50" s="1012"/>
      <c r="D50" s="1012"/>
      <c r="E50" s="1012"/>
      <c r="F50" s="1012"/>
      <c r="G50" s="1012"/>
      <c r="H50" s="1012"/>
      <c r="I50" s="1012"/>
      <c r="J50" s="1012"/>
      <c r="K50" s="1012"/>
      <c r="L50" s="1012"/>
      <c r="M50" s="1012"/>
      <c r="N50" s="1031"/>
    </row>
    <row r="51" spans="1:14" ht="13">
      <c r="A51" s="412"/>
      <c r="B51" s="413"/>
      <c r="C51" s="413"/>
      <c r="D51" s="413"/>
      <c r="E51" s="413"/>
      <c r="F51" s="413"/>
      <c r="G51" s="413"/>
      <c r="H51" s="413"/>
      <c r="I51" s="413"/>
      <c r="J51" s="413"/>
      <c r="K51" s="413"/>
      <c r="L51" s="413"/>
      <c r="M51" s="413"/>
      <c r="N51" s="1031"/>
    </row>
    <row r="52" spans="1:14" s="299" customFormat="1" ht="14.25" customHeight="1">
      <c r="A52" s="780" t="s">
        <v>1</v>
      </c>
      <c r="B52" s="781"/>
      <c r="C52" s="781"/>
      <c r="D52" s="781"/>
      <c r="E52" s="781"/>
      <c r="F52" s="781"/>
      <c r="G52" s="781"/>
      <c r="H52" s="781"/>
      <c r="I52" s="781"/>
      <c r="J52" s="781"/>
      <c r="K52" s="781"/>
      <c r="L52" s="781"/>
      <c r="M52" s="400"/>
      <c r="N52" s="1031"/>
    </row>
    <row r="53" spans="1:14" s="299" customFormat="1" ht="15" customHeight="1">
      <c r="A53" s="996" t="s">
        <v>384</v>
      </c>
      <c r="B53" s="997"/>
      <c r="C53" s="997"/>
      <c r="D53" s="997"/>
      <c r="E53" s="997"/>
      <c r="F53" s="997"/>
      <c r="G53" s="997"/>
      <c r="H53" s="997"/>
      <c r="I53" s="997"/>
      <c r="J53" s="997"/>
      <c r="K53" s="997"/>
      <c r="L53" s="997"/>
      <c r="M53" s="998"/>
      <c r="N53" s="1031"/>
    </row>
    <row r="54" spans="1:14" s="299" customFormat="1" ht="15" customHeight="1">
      <c r="A54" s="996" t="s">
        <v>385</v>
      </c>
      <c r="B54" s="997"/>
      <c r="C54" s="997"/>
      <c r="D54" s="997"/>
      <c r="E54" s="997"/>
      <c r="F54" s="997"/>
      <c r="G54" s="997"/>
      <c r="H54" s="997"/>
      <c r="I54" s="997"/>
      <c r="J54" s="997"/>
      <c r="K54" s="997"/>
      <c r="L54" s="997"/>
      <c r="M54" s="998"/>
      <c r="N54" s="1031"/>
    </row>
    <row r="55" spans="1:14" s="299" customFormat="1" ht="15" customHeight="1">
      <c r="A55" s="996" t="s">
        <v>386</v>
      </c>
      <c r="B55" s="997"/>
      <c r="C55" s="997"/>
      <c r="D55" s="997"/>
      <c r="E55" s="997"/>
      <c r="F55" s="997"/>
      <c r="G55" s="997"/>
      <c r="H55" s="997"/>
      <c r="I55" s="997"/>
      <c r="J55" s="997"/>
      <c r="K55" s="997"/>
      <c r="L55" s="997"/>
      <c r="M55" s="998"/>
      <c r="N55" s="1031"/>
    </row>
    <row r="56" spans="1:14" s="299" customFormat="1" ht="30" customHeight="1">
      <c r="A56" s="996" t="s">
        <v>387</v>
      </c>
      <c r="B56" s="997"/>
      <c r="C56" s="997"/>
      <c r="D56" s="997"/>
      <c r="E56" s="997"/>
      <c r="F56" s="997"/>
      <c r="G56" s="997"/>
      <c r="H56" s="997"/>
      <c r="I56" s="997"/>
      <c r="J56" s="997"/>
      <c r="K56" s="997"/>
      <c r="L56" s="997"/>
      <c r="M56" s="998"/>
      <c r="N56" s="1031"/>
    </row>
    <row r="57" spans="1:14" s="299" customFormat="1" ht="30" customHeight="1">
      <c r="A57" s="996" t="s">
        <v>426</v>
      </c>
      <c r="B57" s="997"/>
      <c r="C57" s="997"/>
      <c r="D57" s="997"/>
      <c r="E57" s="997"/>
      <c r="F57" s="997"/>
      <c r="G57" s="997"/>
      <c r="H57" s="997"/>
      <c r="I57" s="997"/>
      <c r="J57" s="997"/>
      <c r="K57" s="997"/>
      <c r="L57" s="997"/>
      <c r="M57" s="998"/>
      <c r="N57" s="1031"/>
    </row>
    <row r="58" spans="1:14" s="299" customFormat="1" ht="15" customHeight="1">
      <c r="A58" s="999" t="s">
        <v>490</v>
      </c>
      <c r="B58" s="1000"/>
      <c r="C58" s="1000"/>
      <c r="D58" s="1000"/>
      <c r="E58" s="1000"/>
      <c r="F58" s="1000"/>
      <c r="G58" s="1000"/>
      <c r="H58" s="1000"/>
      <c r="I58" s="1000"/>
      <c r="J58" s="1000"/>
      <c r="K58" s="1000"/>
      <c r="L58" s="1000"/>
      <c r="M58" s="1001"/>
      <c r="N58" s="1031"/>
    </row>
    <row r="59" spans="1:14" s="299" customFormat="1" ht="15" customHeight="1">
      <c r="A59" s="996" t="s">
        <v>427</v>
      </c>
      <c r="B59" s="997"/>
      <c r="C59" s="997"/>
      <c r="D59" s="997"/>
      <c r="E59" s="997"/>
      <c r="F59" s="997"/>
      <c r="G59" s="997"/>
      <c r="H59" s="997"/>
      <c r="I59" s="997"/>
      <c r="J59" s="997"/>
      <c r="K59" s="997"/>
      <c r="L59" s="997"/>
      <c r="M59" s="998"/>
      <c r="N59" s="1031"/>
    </row>
    <row r="60" spans="1:14" s="299" customFormat="1" ht="15" customHeight="1">
      <c r="A60" s="996" t="s">
        <v>388</v>
      </c>
      <c r="B60" s="997"/>
      <c r="C60" s="997"/>
      <c r="D60" s="997"/>
      <c r="E60" s="997"/>
      <c r="F60" s="997"/>
      <c r="G60" s="997"/>
      <c r="H60" s="997"/>
      <c r="I60" s="997"/>
      <c r="J60" s="997"/>
      <c r="K60" s="997"/>
      <c r="L60" s="997"/>
      <c r="M60" s="998"/>
      <c r="N60" s="1031"/>
    </row>
    <row r="61" spans="1:14" s="299" customFormat="1" ht="15" customHeight="1">
      <c r="A61" s="996" t="s">
        <v>491</v>
      </c>
      <c r="B61" s="997"/>
      <c r="C61" s="997"/>
      <c r="D61" s="997"/>
      <c r="E61" s="997"/>
      <c r="F61" s="997"/>
      <c r="G61" s="997"/>
      <c r="H61" s="997"/>
      <c r="I61" s="997"/>
      <c r="J61" s="997"/>
      <c r="K61" s="997"/>
      <c r="L61" s="997"/>
      <c r="M61" s="998"/>
      <c r="N61" s="1031"/>
    </row>
    <row r="62" spans="1:14" s="299" customFormat="1" ht="15" customHeight="1">
      <c r="A62" s="996" t="s">
        <v>428</v>
      </c>
      <c r="B62" s="997"/>
      <c r="C62" s="997"/>
      <c r="D62" s="997"/>
      <c r="E62" s="997"/>
      <c r="F62" s="997"/>
      <c r="G62" s="997"/>
      <c r="H62" s="997"/>
      <c r="I62" s="997"/>
      <c r="J62" s="997"/>
      <c r="K62" s="997"/>
      <c r="L62" s="997"/>
      <c r="M62" s="998"/>
      <c r="N62" s="1031"/>
    </row>
    <row r="63" spans="1:14" s="299" customFormat="1" ht="15" customHeight="1">
      <c r="A63" s="996" t="s">
        <v>429</v>
      </c>
      <c r="B63" s="997"/>
      <c r="C63" s="997"/>
      <c r="D63" s="997"/>
      <c r="E63" s="997"/>
      <c r="F63" s="997"/>
      <c r="G63" s="997"/>
      <c r="H63" s="997"/>
      <c r="I63" s="997"/>
      <c r="J63" s="997"/>
      <c r="K63" s="997"/>
      <c r="L63" s="997"/>
      <c r="M63" s="998"/>
      <c r="N63" s="1031"/>
    </row>
    <row r="64" spans="1:14" s="299" customFormat="1" ht="30" customHeight="1">
      <c r="A64" s="996" t="s">
        <v>430</v>
      </c>
      <c r="B64" s="997"/>
      <c r="C64" s="997"/>
      <c r="D64" s="997"/>
      <c r="E64" s="997"/>
      <c r="F64" s="997"/>
      <c r="G64" s="997"/>
      <c r="H64" s="997"/>
      <c r="I64" s="997"/>
      <c r="J64" s="997"/>
      <c r="K64" s="997"/>
      <c r="L64" s="997"/>
      <c r="M64" s="998"/>
      <c r="N64" s="1031"/>
    </row>
    <row r="65" spans="1:14" ht="15" customHeight="1">
      <c r="A65" s="1002" t="s">
        <v>89</v>
      </c>
      <c r="B65" s="1002"/>
      <c r="C65" s="1002"/>
      <c r="D65" s="1002"/>
      <c r="E65" s="1002"/>
      <c r="F65" s="1002"/>
      <c r="G65" s="1002"/>
      <c r="H65" s="1002"/>
      <c r="I65" s="1002"/>
      <c r="J65" s="1002"/>
      <c r="K65" s="1002"/>
      <c r="L65" s="1002"/>
      <c r="M65" s="1002"/>
      <c r="N65" s="1031"/>
    </row>
    <row r="66" spans="1:14" ht="9" customHeight="1">
      <c r="A66" s="994"/>
      <c r="B66" s="995"/>
      <c r="C66" s="995"/>
      <c r="D66" s="995"/>
      <c r="E66" s="995"/>
      <c r="F66" s="995"/>
      <c r="G66" s="995"/>
      <c r="H66" s="995"/>
      <c r="I66" s="995"/>
      <c r="J66" s="995"/>
      <c r="K66" s="995"/>
      <c r="L66" s="995"/>
      <c r="M66" s="995"/>
      <c r="N66" s="1031"/>
    </row>
    <row r="67" spans="1:14" ht="6.75" customHeight="1" thickBot="1">
      <c r="A67" s="414"/>
      <c r="B67" s="415"/>
      <c r="C67" s="415"/>
      <c r="D67" s="415"/>
      <c r="E67" s="415"/>
      <c r="F67" s="415"/>
      <c r="G67" s="415"/>
      <c r="H67" s="415"/>
      <c r="I67" s="415"/>
      <c r="J67" s="415"/>
      <c r="K67" s="415"/>
      <c r="L67" s="415"/>
      <c r="M67" s="415"/>
      <c r="N67" s="1031"/>
    </row>
    <row r="68" spans="1:14" ht="35.25" customHeight="1">
      <c r="A68" s="670" t="s">
        <v>57</v>
      </c>
      <c r="B68" s="671"/>
      <c r="C68" s="671"/>
      <c r="D68" s="671"/>
      <c r="E68" s="671"/>
      <c r="F68" s="671"/>
      <c r="G68" s="671"/>
      <c r="H68" s="671"/>
      <c r="I68" s="671"/>
      <c r="J68" s="671"/>
      <c r="K68" s="671"/>
      <c r="L68" s="671"/>
      <c r="M68" s="671"/>
      <c r="N68" s="1031"/>
    </row>
    <row r="69" spans="1:14" ht="23.25" customHeight="1">
      <c r="A69" s="672" t="s">
        <v>0</v>
      </c>
      <c r="B69" s="672"/>
      <c r="C69" s="672"/>
      <c r="D69" s="672"/>
      <c r="E69" s="672"/>
      <c r="F69" s="672"/>
      <c r="G69" s="672"/>
      <c r="H69" s="672"/>
      <c r="I69" s="672"/>
      <c r="J69" s="672"/>
      <c r="K69" s="672"/>
      <c r="L69" s="672"/>
      <c r="M69" s="672"/>
      <c r="N69" s="1031"/>
    </row>
    <row r="70" spans="1:14" ht="16" thickBot="1">
      <c r="A70" s="673" t="s">
        <v>90</v>
      </c>
      <c r="B70" s="674"/>
      <c r="C70" s="674"/>
      <c r="D70" s="674"/>
      <c r="E70" s="674"/>
      <c r="F70" s="674"/>
      <c r="G70" s="674"/>
      <c r="H70" s="674"/>
      <c r="I70" s="674"/>
      <c r="J70" s="674"/>
      <c r="K70" s="674"/>
      <c r="L70" s="674"/>
      <c r="M70" s="674"/>
      <c r="N70" s="1032"/>
    </row>
  </sheetData>
  <sheetProtection algorithmName="SHA-512" hashValue="XuE1VLFULODh7SfrSc2o28xIlJdgirlR/9lV5QjHvUYDhvJWJt24QpMu4lSidBOgocRAdhcECsLWSO93NIP4cg==" saltValue="a/CltiuiVzgAZiXIlzNliA==" spinCount="100000" sheet="1" objects="1" scenarios="1"/>
  <mergeCells count="75">
    <mergeCell ref="L2:N3"/>
    <mergeCell ref="F3:K3"/>
    <mergeCell ref="F4:K4"/>
    <mergeCell ref="A5:N5"/>
    <mergeCell ref="B6:H6"/>
    <mergeCell ref="I6:J6"/>
    <mergeCell ref="K6:M6"/>
    <mergeCell ref="N6:N70"/>
    <mergeCell ref="A7:M7"/>
    <mergeCell ref="E8:I8"/>
    <mergeCell ref="L8:M8"/>
    <mergeCell ref="E9:I9"/>
    <mergeCell ref="L9:M10"/>
    <mergeCell ref="E10:I10"/>
    <mergeCell ref="E11:I11"/>
    <mergeCell ref="K11:M11"/>
    <mergeCell ref="E12:I12"/>
    <mergeCell ref="K12:M12"/>
    <mergeCell ref="E13:I13"/>
    <mergeCell ref="K13:M13"/>
    <mergeCell ref="E14:I14"/>
    <mergeCell ref="K14:M14"/>
    <mergeCell ref="C28:D28"/>
    <mergeCell ref="I28:M28"/>
    <mergeCell ref="E15:I15"/>
    <mergeCell ref="A17:M17"/>
    <mergeCell ref="C19:G19"/>
    <mergeCell ref="I19:M19"/>
    <mergeCell ref="L20:M20"/>
    <mergeCell ref="C21:G21"/>
    <mergeCell ref="A23:M23"/>
    <mergeCell ref="A24:M24"/>
    <mergeCell ref="H26:H27"/>
    <mergeCell ref="I26:M27"/>
    <mergeCell ref="L18:M18"/>
    <mergeCell ref="A18:K18"/>
    <mergeCell ref="K21:L21"/>
    <mergeCell ref="A46:G46"/>
    <mergeCell ref="K46:L46"/>
    <mergeCell ref="J30:M30"/>
    <mergeCell ref="J31:M31"/>
    <mergeCell ref="J34:M34"/>
    <mergeCell ref="J35:M35"/>
    <mergeCell ref="A37:M37"/>
    <mergeCell ref="A38:M40"/>
    <mergeCell ref="A42:M42"/>
    <mergeCell ref="A43:E43"/>
    <mergeCell ref="F43:G43"/>
    <mergeCell ref="G44:J44"/>
    <mergeCell ref="G45:J45"/>
    <mergeCell ref="A63:M63"/>
    <mergeCell ref="A64:M64"/>
    <mergeCell ref="A52:L52"/>
    <mergeCell ref="A47:B47"/>
    <mergeCell ref="C47:I47"/>
    <mergeCell ref="K47:L47"/>
    <mergeCell ref="A48:I48"/>
    <mergeCell ref="K48:L48"/>
    <mergeCell ref="A50:M50"/>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s>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workbookViewId="0">
      <selection activeCell="D8" sqref="D8:H8"/>
    </sheetView>
  </sheetViews>
  <sheetFormatPr baseColWidth="10" defaultColWidth="11.453125" defaultRowHeight="12.5"/>
  <cols>
    <col min="1" max="12" width="11.453125" style="416"/>
    <col min="13" max="13" width="5.54296875" style="416" customWidth="1"/>
    <col min="14" max="16384" width="11.453125" style="416"/>
  </cols>
  <sheetData>
    <row r="1" spans="1:13" ht="50.25" customHeight="1">
      <c r="A1" s="250"/>
      <c r="B1" s="250"/>
      <c r="C1" s="250"/>
      <c r="D1" s="251"/>
      <c r="E1" s="251"/>
      <c r="F1" s="251"/>
      <c r="G1" s="251"/>
      <c r="H1" s="251"/>
      <c r="I1" s="251"/>
      <c r="J1" s="251"/>
      <c r="K1" s="251"/>
      <c r="L1" s="251"/>
      <c r="M1" s="251"/>
    </row>
    <row r="2" spans="1:13" ht="14">
      <c r="A2" s="2"/>
      <c r="B2" s="2"/>
      <c r="C2" s="2"/>
      <c r="D2" s="2"/>
      <c r="E2" s="252"/>
      <c r="F2" s="253"/>
      <c r="G2" s="253"/>
      <c r="H2" s="253"/>
      <c r="I2" s="253"/>
      <c r="J2" s="253"/>
      <c r="K2" s="742"/>
      <c r="L2" s="742"/>
      <c r="M2" s="742"/>
    </row>
    <row r="3" spans="1:13" ht="20.25" customHeight="1">
      <c r="A3" s="2"/>
      <c r="B3" s="2"/>
      <c r="C3" s="2"/>
      <c r="D3" s="1066" t="s">
        <v>389</v>
      </c>
      <c r="E3" s="1066"/>
      <c r="F3" s="1066"/>
      <c r="G3" s="1066"/>
      <c r="H3" s="1066"/>
      <c r="I3" s="1066"/>
      <c r="J3" s="5"/>
      <c r="K3" s="742"/>
      <c r="L3" s="742"/>
      <c r="M3" s="742"/>
    </row>
    <row r="4" spans="1:13" ht="23.25" customHeight="1" thickBot="1">
      <c r="A4" s="2"/>
      <c r="B4" s="2"/>
      <c r="C4" s="2"/>
      <c r="D4" s="1067"/>
      <c r="E4" s="1067"/>
      <c r="F4" s="1067"/>
      <c r="G4" s="1067"/>
      <c r="H4" s="1067"/>
      <c r="I4" s="1067"/>
      <c r="J4" s="417"/>
      <c r="K4" s="252"/>
      <c r="L4" s="255"/>
      <c r="M4" s="2"/>
    </row>
    <row r="5" spans="1:13" ht="29.25" customHeight="1" thickBot="1">
      <c r="A5" s="773" t="s">
        <v>439</v>
      </c>
      <c r="B5" s="774"/>
      <c r="C5" s="774"/>
      <c r="D5" s="774"/>
      <c r="E5" s="774"/>
      <c r="F5" s="774"/>
      <c r="G5" s="774"/>
      <c r="H5" s="774"/>
      <c r="I5" s="774"/>
      <c r="J5" s="774"/>
      <c r="K5" s="774"/>
      <c r="L5" s="774"/>
      <c r="M5" s="775"/>
    </row>
    <row r="6" spans="1:13">
      <c r="A6" s="256" t="s">
        <v>40</v>
      </c>
      <c r="B6" s="257" t="str">
        <f>+'DATOS MAESTROS'!B3</f>
        <v>GLASSTECH MEXICO</v>
      </c>
      <c r="C6" s="258"/>
      <c r="D6" s="258"/>
      <c r="E6" s="258"/>
      <c r="F6" s="258"/>
      <c r="G6" s="259"/>
      <c r="H6" s="1025" t="s">
        <v>39</v>
      </c>
      <c r="I6" s="1027"/>
      <c r="J6" s="1028" t="str">
        <f>+'DATOS MAESTROS'!B4</f>
        <v>Del 15 al 17 Julio 2026</v>
      </c>
      <c r="K6" s="1029"/>
      <c r="L6" s="1029"/>
      <c r="M6" s="1068" t="s">
        <v>52</v>
      </c>
    </row>
    <row r="7" spans="1:13" ht="14.5" thickBot="1">
      <c r="A7" s="1033" t="s">
        <v>38</v>
      </c>
      <c r="B7" s="1034"/>
      <c r="C7" s="1034"/>
      <c r="D7" s="1034"/>
      <c r="E7" s="1034"/>
      <c r="F7" s="1034"/>
      <c r="G7" s="1034"/>
      <c r="H7" s="1034"/>
      <c r="I7" s="1034"/>
      <c r="J7" s="1034"/>
      <c r="K7" s="1034"/>
      <c r="L7" s="1034"/>
      <c r="M7" s="1069"/>
    </row>
    <row r="8" spans="1:13" ht="13" thickBot="1">
      <c r="A8" s="260" t="s">
        <v>37</v>
      </c>
      <c r="B8" s="262"/>
      <c r="C8" s="262"/>
      <c r="D8" s="777"/>
      <c r="E8" s="777"/>
      <c r="F8" s="777"/>
      <c r="G8" s="777"/>
      <c r="H8" s="777"/>
      <c r="I8" s="263"/>
      <c r="J8" s="263"/>
      <c r="K8" s="778" t="s">
        <v>36</v>
      </c>
      <c r="L8" s="779"/>
      <c r="M8" s="1069"/>
    </row>
    <row r="9" spans="1:13">
      <c r="A9" s="266" t="s">
        <v>35</v>
      </c>
      <c r="B9" s="268"/>
      <c r="C9" s="268"/>
      <c r="D9" s="741"/>
      <c r="E9" s="741"/>
      <c r="F9" s="741"/>
      <c r="G9" s="741"/>
      <c r="H9" s="741"/>
      <c r="I9" s="263"/>
      <c r="J9" s="263"/>
      <c r="K9" s="756"/>
      <c r="L9" s="757"/>
      <c r="M9" s="1069"/>
    </row>
    <row r="10" spans="1:13" ht="13" thickBot="1">
      <c r="A10" s="266" t="s">
        <v>34</v>
      </c>
      <c r="B10" s="268"/>
      <c r="C10" s="268"/>
      <c r="D10" s="741"/>
      <c r="E10" s="741"/>
      <c r="F10" s="741"/>
      <c r="G10" s="741"/>
      <c r="H10" s="741"/>
      <c r="I10" s="263"/>
      <c r="J10" s="263"/>
      <c r="K10" s="758"/>
      <c r="L10" s="759"/>
      <c r="M10" s="1069"/>
    </row>
    <row r="11" spans="1:13">
      <c r="A11" s="266" t="s">
        <v>33</v>
      </c>
      <c r="B11" s="268"/>
      <c r="C11" s="268"/>
      <c r="D11" s="741"/>
      <c r="E11" s="741"/>
      <c r="F11" s="741"/>
      <c r="G11" s="741"/>
      <c r="H11" s="741"/>
      <c r="I11" s="269" t="s">
        <v>32</v>
      </c>
      <c r="J11" s="675"/>
      <c r="K11" s="675"/>
      <c r="L11" s="675"/>
      <c r="M11" s="1069"/>
    </row>
    <row r="12" spans="1:13">
      <c r="A12" s="266" t="s">
        <v>31</v>
      </c>
      <c r="B12" s="268"/>
      <c r="C12" s="268"/>
      <c r="D12" s="741"/>
      <c r="E12" s="741"/>
      <c r="F12" s="741"/>
      <c r="G12" s="741"/>
      <c r="H12" s="741"/>
      <c r="I12" s="269" t="s">
        <v>30</v>
      </c>
      <c r="J12" s="675"/>
      <c r="K12" s="675"/>
      <c r="L12" s="675"/>
      <c r="M12" s="1069"/>
    </row>
    <row r="13" spans="1:13">
      <c r="A13" s="266" t="s">
        <v>29</v>
      </c>
      <c r="B13" s="268"/>
      <c r="C13" s="268"/>
      <c r="D13" s="741"/>
      <c r="E13" s="741"/>
      <c r="F13" s="741"/>
      <c r="G13" s="741"/>
      <c r="H13" s="741"/>
      <c r="I13" s="269" t="s">
        <v>28</v>
      </c>
      <c r="J13" s="675"/>
      <c r="K13" s="675"/>
      <c r="L13" s="675"/>
      <c r="M13" s="1069"/>
    </row>
    <row r="14" spans="1:13">
      <c r="A14" s="266" t="s">
        <v>27</v>
      </c>
      <c r="B14" s="268"/>
      <c r="C14" s="268"/>
      <c r="D14" s="741"/>
      <c r="E14" s="741"/>
      <c r="F14" s="741"/>
      <c r="G14" s="741"/>
      <c r="H14" s="741"/>
      <c r="I14" s="269" t="s">
        <v>26</v>
      </c>
      <c r="J14" s="675"/>
      <c r="K14" s="675"/>
      <c r="L14" s="675"/>
      <c r="M14" s="1069"/>
    </row>
    <row r="15" spans="1:13">
      <c r="A15" s="266" t="s">
        <v>25</v>
      </c>
      <c r="B15" s="268"/>
      <c r="C15" s="268"/>
      <c r="D15" s="741"/>
      <c r="E15" s="741"/>
      <c r="F15" s="741"/>
      <c r="G15" s="741"/>
      <c r="H15" s="741"/>
      <c r="I15" s="437" t="s">
        <v>91</v>
      </c>
      <c r="J15" s="675"/>
      <c r="K15" s="675"/>
      <c r="L15" s="675"/>
      <c r="M15" s="1069"/>
    </row>
    <row r="16" spans="1:13" ht="16.5" customHeight="1">
      <c r="A16" s="268"/>
      <c r="B16" s="268"/>
      <c r="C16" s="268"/>
      <c r="D16" s="263"/>
      <c r="E16" s="263"/>
      <c r="F16" s="263"/>
      <c r="G16" s="263"/>
      <c r="H16" s="263"/>
      <c r="I16" s="268"/>
      <c r="J16" s="268"/>
      <c r="K16" s="268"/>
      <c r="L16" s="263"/>
      <c r="M16" s="1069"/>
    </row>
    <row r="17" spans="1:13" ht="14" hidden="1">
      <c r="A17" s="704" t="s">
        <v>24</v>
      </c>
      <c r="B17" s="705"/>
      <c r="C17" s="705"/>
      <c r="D17" s="705"/>
      <c r="E17" s="705"/>
      <c r="F17" s="705"/>
      <c r="G17" s="705"/>
      <c r="H17" s="705"/>
      <c r="I17" s="705"/>
      <c r="J17" s="705"/>
      <c r="K17" s="705"/>
      <c r="L17" s="705"/>
      <c r="M17" s="1069"/>
    </row>
    <row r="18" spans="1:13" ht="14" hidden="1">
      <c r="A18" s="1059" t="s">
        <v>390</v>
      </c>
      <c r="B18" s="1060"/>
      <c r="C18" s="1060"/>
      <c r="D18" s="1060"/>
      <c r="E18" s="1060"/>
      <c r="F18" s="1060"/>
      <c r="G18" s="1060"/>
      <c r="H18" s="1060"/>
      <c r="I18" s="1060"/>
      <c r="J18" s="1060"/>
      <c r="K18" s="1061">
        <v>45023</v>
      </c>
      <c r="L18" s="1061"/>
      <c r="M18" s="1069"/>
    </row>
    <row r="19" spans="1:13" hidden="1">
      <c r="A19" s="272" t="s">
        <v>23</v>
      </c>
      <c r="B19" s="772" t="s">
        <v>22</v>
      </c>
      <c r="C19" s="772"/>
      <c r="D19" s="772"/>
      <c r="E19" s="772"/>
      <c r="F19" s="772"/>
      <c r="G19" s="772"/>
      <c r="H19" s="772"/>
      <c r="I19" s="772"/>
      <c r="J19" s="418"/>
      <c r="K19" s="418"/>
      <c r="L19" s="263"/>
      <c r="M19" s="1069"/>
    </row>
    <row r="20" spans="1:13" hidden="1">
      <c r="A20" s="270"/>
      <c r="B20" s="263" t="s">
        <v>21</v>
      </c>
      <c r="C20" s="263"/>
      <c r="D20" s="275" t="s">
        <v>375</v>
      </c>
      <c r="E20" s="263"/>
      <c r="F20" s="276"/>
      <c r="G20" s="776" t="s">
        <v>391</v>
      </c>
      <c r="H20" s="776"/>
      <c r="I20" s="776"/>
      <c r="J20" s="776"/>
      <c r="K20" s="735">
        <v>45037</v>
      </c>
      <c r="L20" s="1062"/>
      <c r="M20" s="1069"/>
    </row>
    <row r="21" spans="1:13" hidden="1">
      <c r="A21" s="272" t="s">
        <v>20</v>
      </c>
      <c r="B21" s="737" t="s">
        <v>19</v>
      </c>
      <c r="C21" s="737"/>
      <c r="D21" s="738"/>
      <c r="E21" s="738"/>
      <c r="F21" s="738"/>
      <c r="G21" s="263"/>
      <c r="H21" s="263"/>
      <c r="I21" s="263"/>
      <c r="J21" s="279"/>
      <c r="K21" s="279"/>
      <c r="L21" s="263"/>
      <c r="M21" s="1069"/>
    </row>
    <row r="22" spans="1:13" ht="14" hidden="1">
      <c r="A22" s="704" t="s">
        <v>18</v>
      </c>
      <c r="B22" s="705"/>
      <c r="C22" s="705"/>
      <c r="D22" s="705"/>
      <c r="E22" s="705"/>
      <c r="F22" s="705"/>
      <c r="G22" s="705"/>
      <c r="H22" s="705"/>
      <c r="I22" s="705"/>
      <c r="J22" s="705"/>
      <c r="K22" s="705"/>
      <c r="L22" s="705"/>
      <c r="M22" s="1069"/>
    </row>
    <row r="23" spans="1:13" ht="14" hidden="1">
      <c r="A23" s="704" t="s">
        <v>17</v>
      </c>
      <c r="B23" s="705"/>
      <c r="C23" s="705"/>
      <c r="D23" s="705"/>
      <c r="E23" s="705"/>
      <c r="F23" s="705"/>
      <c r="G23" s="705"/>
      <c r="H23" s="705"/>
      <c r="I23" s="705"/>
      <c r="J23" s="705"/>
      <c r="K23" s="705"/>
      <c r="L23" s="705"/>
      <c r="M23" s="1069"/>
    </row>
    <row r="24" spans="1:13" hidden="1">
      <c r="A24" s="272" t="s">
        <v>16</v>
      </c>
      <c r="B24" s="263" t="s">
        <v>392</v>
      </c>
      <c r="C24" s="263"/>
      <c r="D24" s="263"/>
      <c r="E24" s="263"/>
      <c r="F24" s="263"/>
      <c r="G24" s="263"/>
      <c r="H24" s="267"/>
      <c r="I24" s="267"/>
      <c r="J24" s="263"/>
      <c r="K24" s="263"/>
      <c r="L24" s="263"/>
      <c r="M24" s="1069"/>
    </row>
    <row r="25" spans="1:13" hidden="1">
      <c r="A25" s="280"/>
      <c r="B25" s="273"/>
      <c r="C25" s="273"/>
      <c r="D25" s="282"/>
      <c r="E25" s="282"/>
      <c r="F25" s="268"/>
      <c r="G25" s="710" t="s">
        <v>15</v>
      </c>
      <c r="H25" s="711"/>
      <c r="I25" s="712"/>
      <c r="J25" s="712"/>
      <c r="K25" s="712"/>
      <c r="L25" s="712"/>
      <c r="M25" s="1069"/>
    </row>
    <row r="26" spans="1:13" ht="13" hidden="1" thickBot="1">
      <c r="A26" s="270"/>
      <c r="B26" s="268"/>
      <c r="C26" s="268"/>
      <c r="D26" s="263"/>
      <c r="E26" s="263"/>
      <c r="F26" s="263"/>
      <c r="G26" s="710"/>
      <c r="H26" s="713"/>
      <c r="I26" s="714"/>
      <c r="J26" s="714"/>
      <c r="K26" s="714"/>
      <c r="L26" s="714"/>
      <c r="M26" s="1069"/>
    </row>
    <row r="27" spans="1:13" hidden="1">
      <c r="A27" s="270"/>
      <c r="B27" s="715" t="s">
        <v>14</v>
      </c>
      <c r="C27" s="715"/>
      <c r="D27" s="263"/>
      <c r="E27" s="263"/>
      <c r="F27" s="263"/>
      <c r="G27" s="263"/>
      <c r="H27" s="716" t="s">
        <v>13</v>
      </c>
      <c r="I27" s="716"/>
      <c r="J27" s="716"/>
      <c r="K27" s="716"/>
      <c r="L27" s="716"/>
      <c r="M27" s="1069"/>
    </row>
    <row r="28" spans="1:13" ht="13" hidden="1" thickBot="1">
      <c r="A28" s="270"/>
      <c r="B28" s="285" t="s">
        <v>12</v>
      </c>
      <c r="C28" s="286"/>
      <c r="D28" s="3"/>
      <c r="E28" s="287" t="s">
        <v>11</v>
      </c>
      <c r="F28" s="288"/>
      <c r="G28" s="263"/>
      <c r="H28" s="284"/>
      <c r="I28" s="284"/>
      <c r="J28" s="284"/>
      <c r="K28" s="284"/>
      <c r="L28" s="284"/>
      <c r="M28" s="1069"/>
    </row>
    <row r="29" spans="1:13" hidden="1">
      <c r="A29" s="289"/>
      <c r="B29" s="287" t="s">
        <v>10</v>
      </c>
      <c r="C29" s="286"/>
      <c r="D29" s="3"/>
      <c r="E29" s="287"/>
      <c r="F29" s="287"/>
      <c r="G29" s="267"/>
      <c r="H29" s="267"/>
      <c r="I29" s="717"/>
      <c r="J29" s="717"/>
      <c r="K29" s="717"/>
      <c r="L29" s="717"/>
      <c r="M29" s="1069"/>
    </row>
    <row r="30" spans="1:13" ht="13" hidden="1" thickBot="1">
      <c r="A30" s="289"/>
      <c r="B30" s="290" t="s">
        <v>9</v>
      </c>
      <c r="C30" s="286"/>
      <c r="D30" s="3"/>
      <c r="E30" s="287" t="s">
        <v>8</v>
      </c>
      <c r="F30" s="288"/>
      <c r="G30" s="263"/>
      <c r="H30" s="263"/>
      <c r="I30" s="718" t="s">
        <v>7</v>
      </c>
      <c r="J30" s="718"/>
      <c r="K30" s="718"/>
      <c r="L30" s="718"/>
      <c r="M30" s="1069"/>
    </row>
    <row r="31" spans="1:13" hidden="1">
      <c r="A31" s="289"/>
      <c r="B31" s="3"/>
      <c r="C31" s="3"/>
      <c r="D31" s="3"/>
      <c r="E31" s="3"/>
      <c r="F31" s="3"/>
      <c r="G31" s="263"/>
      <c r="H31" s="263"/>
      <c r="I31" s="291"/>
      <c r="J31" s="291"/>
      <c r="K31" s="291"/>
      <c r="L31" s="291"/>
      <c r="M31" s="1069"/>
    </row>
    <row r="32" spans="1:13" hidden="1">
      <c r="A32" s="289"/>
      <c r="B32" s="287"/>
      <c r="C32" s="268"/>
      <c r="D32" s="3"/>
      <c r="E32" s="287"/>
      <c r="F32" s="287"/>
      <c r="G32" s="263"/>
      <c r="H32" s="263"/>
      <c r="I32" s="291"/>
      <c r="J32" s="291"/>
      <c r="K32" s="291"/>
      <c r="L32" s="291"/>
      <c r="M32" s="1069"/>
    </row>
    <row r="33" spans="1:13" hidden="1">
      <c r="A33" s="289"/>
      <c r="B33" s="3"/>
      <c r="C33" s="268"/>
      <c r="D33" s="3"/>
      <c r="E33" s="3"/>
      <c r="F33" s="3"/>
      <c r="G33" s="267"/>
      <c r="H33" s="267"/>
      <c r="I33" s="719"/>
      <c r="J33" s="719"/>
      <c r="K33" s="719"/>
      <c r="L33" s="719"/>
      <c r="M33" s="1069"/>
    </row>
    <row r="34" spans="1:13" hidden="1">
      <c r="A34" s="292"/>
      <c r="B34" s="268"/>
      <c r="C34" s="268"/>
      <c r="D34" s="293"/>
      <c r="E34" s="293"/>
      <c r="F34" s="293"/>
      <c r="G34" s="293"/>
      <c r="H34" s="293"/>
      <c r="I34" s="720" t="s">
        <v>6</v>
      </c>
      <c r="J34" s="718"/>
      <c r="K34" s="718"/>
      <c r="L34" s="718"/>
      <c r="M34" s="1069"/>
    </row>
    <row r="35" spans="1:13" hidden="1">
      <c r="A35" s="294" t="s">
        <v>5</v>
      </c>
      <c r="B35" s="296"/>
      <c r="C35" s="296"/>
      <c r="D35" s="297"/>
      <c r="E35" s="297"/>
      <c r="F35" s="297"/>
      <c r="G35" s="297"/>
      <c r="H35" s="297"/>
      <c r="I35" s="297"/>
      <c r="J35" s="297"/>
      <c r="K35" s="297"/>
      <c r="L35" s="297"/>
      <c r="M35" s="1069"/>
    </row>
    <row r="36" spans="1:13" ht="14" hidden="1">
      <c r="A36" s="721" t="s">
        <v>4</v>
      </c>
      <c r="B36" s="723"/>
      <c r="C36" s="723"/>
      <c r="D36" s="723"/>
      <c r="E36" s="723"/>
      <c r="F36" s="723"/>
      <c r="G36" s="723"/>
      <c r="H36" s="723"/>
      <c r="I36" s="723"/>
      <c r="J36" s="723"/>
      <c r="K36" s="723"/>
      <c r="L36" s="724"/>
      <c r="M36" s="1069"/>
    </row>
    <row r="37" spans="1:13" hidden="1">
      <c r="A37" s="725" t="s">
        <v>465</v>
      </c>
      <c r="B37" s="726"/>
      <c r="C37" s="726"/>
      <c r="D37" s="726"/>
      <c r="E37" s="726"/>
      <c r="F37" s="726"/>
      <c r="G37" s="726"/>
      <c r="H37" s="726"/>
      <c r="I37" s="726"/>
      <c r="J37" s="726"/>
      <c r="K37" s="726"/>
      <c r="L37" s="726"/>
      <c r="M37" s="1069"/>
    </row>
    <row r="38" spans="1:13" hidden="1">
      <c r="A38" s="727"/>
      <c r="B38" s="728"/>
      <c r="C38" s="728"/>
      <c r="D38" s="728"/>
      <c r="E38" s="728"/>
      <c r="F38" s="728"/>
      <c r="G38" s="728"/>
      <c r="H38" s="728"/>
      <c r="I38" s="728"/>
      <c r="J38" s="728"/>
      <c r="K38" s="728"/>
      <c r="L38" s="728"/>
      <c r="M38" s="1069"/>
    </row>
    <row r="39" spans="1:13" hidden="1">
      <c r="A39" s="729"/>
      <c r="B39" s="730"/>
      <c r="C39" s="730"/>
      <c r="D39" s="730"/>
      <c r="E39" s="730"/>
      <c r="F39" s="730"/>
      <c r="G39" s="730"/>
      <c r="H39" s="730"/>
      <c r="I39" s="730"/>
      <c r="J39" s="730"/>
      <c r="K39" s="730"/>
      <c r="L39" s="730"/>
      <c r="M39" s="1069"/>
    </row>
    <row r="40" spans="1:13" ht="30.75" customHeight="1">
      <c r="A40" s="1053" t="s">
        <v>497</v>
      </c>
      <c r="B40" s="1054"/>
      <c r="C40" s="1054"/>
      <c r="D40" s="1054"/>
      <c r="E40" s="1054"/>
      <c r="F40" s="1054"/>
      <c r="G40" s="1054"/>
      <c r="H40" s="1054"/>
      <c r="I40" s="1054"/>
      <c r="J40" s="1054"/>
      <c r="K40" s="1054"/>
      <c r="L40" s="1055"/>
      <c r="M40" s="1069"/>
    </row>
    <row r="41" spans="1:13" ht="1.5" customHeight="1">
      <c r="A41" s="298"/>
      <c r="B41" s="252"/>
      <c r="C41" s="252"/>
      <c r="D41" s="252"/>
      <c r="E41" s="1056" t="s">
        <v>253</v>
      </c>
      <c r="F41" s="1056"/>
      <c r="G41" s="1056"/>
      <c r="H41" s="1056"/>
      <c r="I41" s="1056"/>
      <c r="J41" s="252"/>
      <c r="K41" s="252"/>
      <c r="L41" s="252"/>
      <c r="M41" s="1069"/>
    </row>
    <row r="42" spans="1:13" ht="114.75" customHeight="1">
      <c r="A42" s="1057" t="s">
        <v>505</v>
      </c>
      <c r="B42" s="1058"/>
      <c r="C42" s="1058"/>
      <c r="D42" s="1058"/>
      <c r="E42" s="1058"/>
      <c r="F42" s="1058"/>
      <c r="G42" s="1058"/>
      <c r="H42" s="1058"/>
      <c r="I42" s="1058"/>
      <c r="J42" s="1058"/>
      <c r="K42" s="1058"/>
      <c r="L42" s="1058"/>
      <c r="M42" s="1069"/>
    </row>
    <row r="43" spans="1:13" ht="9" customHeight="1">
      <c r="A43" s="419"/>
      <c r="B43" s="420"/>
      <c r="C43" s="420"/>
      <c r="D43" s="420"/>
      <c r="E43" s="420"/>
      <c r="F43" s="420"/>
      <c r="G43" s="420"/>
      <c r="H43" s="420"/>
      <c r="I43" s="420"/>
      <c r="J43" s="420"/>
      <c r="K43" s="420"/>
      <c r="L43" s="420"/>
      <c r="M43" s="1069"/>
    </row>
    <row r="44" spans="1:13" ht="14" hidden="1">
      <c r="A44" s="334"/>
      <c r="B44" s="781" t="s">
        <v>254</v>
      </c>
      <c r="C44" s="781"/>
      <c r="D44" s="781"/>
      <c r="E44" s="781"/>
      <c r="F44" s="781"/>
      <c r="G44" s="781"/>
      <c r="H44" s="781"/>
      <c r="I44" s="781"/>
      <c r="J44" s="781"/>
      <c r="K44" s="781"/>
      <c r="L44" s="271"/>
      <c r="M44" s="1069"/>
    </row>
    <row r="45" spans="1:13" ht="23" hidden="1">
      <c r="A45" s="421" t="s">
        <v>53</v>
      </c>
      <c r="B45" s="814" t="s">
        <v>54</v>
      </c>
      <c r="C45" s="814"/>
      <c r="D45" s="814"/>
      <c r="E45" s="814"/>
      <c r="F45" s="814"/>
      <c r="G45" s="814"/>
      <c r="H45" s="814"/>
      <c r="I45" s="814"/>
      <c r="J45" s="304" t="s">
        <v>3</v>
      </c>
      <c r="K45" s="304" t="s">
        <v>2</v>
      </c>
      <c r="L45" s="212" t="s">
        <v>55</v>
      </c>
      <c r="M45" s="1069"/>
    </row>
    <row r="46" spans="1:13" hidden="1">
      <c r="A46" s="422"/>
      <c r="B46" s="1047" t="s">
        <v>393</v>
      </c>
      <c r="C46" s="1047"/>
      <c r="D46" s="1047"/>
      <c r="E46" s="1047"/>
      <c r="F46" s="1047"/>
      <c r="G46" s="1047"/>
      <c r="H46" s="1047"/>
      <c r="I46" s="1047"/>
      <c r="J46" s="423">
        <v>1181</v>
      </c>
      <c r="K46" s="215">
        <v>1418</v>
      </c>
      <c r="L46" s="216">
        <v>0</v>
      </c>
      <c r="M46" s="1069"/>
    </row>
    <row r="47" spans="1:13" hidden="1">
      <c r="A47" s="424"/>
      <c r="B47" s="1051" t="s">
        <v>256</v>
      </c>
      <c r="C47" s="1051"/>
      <c r="D47" s="1051"/>
      <c r="E47" s="1051"/>
      <c r="F47" s="1051"/>
      <c r="G47" s="1051"/>
      <c r="H47" s="1051"/>
      <c r="I47" s="1051"/>
      <c r="J47" s="425">
        <v>145</v>
      </c>
      <c r="K47" s="219">
        <v>174</v>
      </c>
      <c r="L47" s="426">
        <v>0</v>
      </c>
      <c r="M47" s="1069"/>
    </row>
    <row r="48" spans="1:13" ht="14" hidden="1">
      <c r="A48" s="427"/>
      <c r="B48" s="781" t="s">
        <v>257</v>
      </c>
      <c r="C48" s="781"/>
      <c r="D48" s="781"/>
      <c r="E48" s="781"/>
      <c r="F48" s="781"/>
      <c r="G48" s="781"/>
      <c r="H48" s="781"/>
      <c r="I48" s="781"/>
      <c r="J48" s="781"/>
      <c r="K48" s="781"/>
      <c r="L48" s="428"/>
      <c r="M48" s="1069"/>
    </row>
    <row r="49" spans="1:13" ht="23" hidden="1">
      <c r="A49" s="421" t="s">
        <v>53</v>
      </c>
      <c r="B49" s="814" t="s">
        <v>54</v>
      </c>
      <c r="C49" s="814"/>
      <c r="D49" s="814"/>
      <c r="E49" s="814"/>
      <c r="F49" s="814"/>
      <c r="G49" s="814"/>
      <c r="H49" s="814"/>
      <c r="I49" s="814"/>
      <c r="J49" s="304" t="s">
        <v>3</v>
      </c>
      <c r="K49" s="304" t="s">
        <v>2</v>
      </c>
      <c r="L49" s="212" t="s">
        <v>55</v>
      </c>
      <c r="M49" s="1069"/>
    </row>
    <row r="50" spans="1:13" hidden="1">
      <c r="A50" s="422"/>
      <c r="B50" s="1052" t="s">
        <v>258</v>
      </c>
      <c r="C50" s="1052"/>
      <c r="D50" s="1052"/>
      <c r="E50" s="1052"/>
      <c r="F50" s="1052"/>
      <c r="G50" s="1052"/>
      <c r="H50" s="1052"/>
      <c r="I50" s="1052"/>
      <c r="J50" s="429">
        <v>1181</v>
      </c>
      <c r="K50" s="224">
        <v>1418</v>
      </c>
      <c r="L50" s="430">
        <v>0</v>
      </c>
      <c r="M50" s="1069"/>
    </row>
    <row r="51" spans="1:13" hidden="1">
      <c r="A51" s="422"/>
      <c r="B51" s="1050" t="s">
        <v>259</v>
      </c>
      <c r="C51" s="1050"/>
      <c r="D51" s="1050"/>
      <c r="E51" s="1050"/>
      <c r="F51" s="1050"/>
      <c r="G51" s="1050"/>
      <c r="H51" s="1050"/>
      <c r="I51" s="1050"/>
      <c r="J51" s="423">
        <v>1789</v>
      </c>
      <c r="K51" s="215">
        <v>2147</v>
      </c>
      <c r="L51" s="124">
        <v>0</v>
      </c>
      <c r="M51" s="1069"/>
    </row>
    <row r="52" spans="1:13" hidden="1">
      <c r="A52" s="422"/>
      <c r="B52" s="1050" t="s">
        <v>260</v>
      </c>
      <c r="C52" s="1050"/>
      <c r="D52" s="1050"/>
      <c r="E52" s="1050"/>
      <c r="F52" s="1050"/>
      <c r="G52" s="1050"/>
      <c r="H52" s="1050"/>
      <c r="I52" s="1050"/>
      <c r="J52" s="423">
        <v>2397</v>
      </c>
      <c r="K52" s="215">
        <v>2876</v>
      </c>
      <c r="L52" s="124">
        <v>0</v>
      </c>
      <c r="M52" s="1069"/>
    </row>
    <row r="53" spans="1:13" hidden="1">
      <c r="A53" s="422"/>
      <c r="B53" s="1050" t="s">
        <v>261</v>
      </c>
      <c r="C53" s="1050"/>
      <c r="D53" s="1050"/>
      <c r="E53" s="1050"/>
      <c r="F53" s="1050"/>
      <c r="G53" s="1050"/>
      <c r="H53" s="1050"/>
      <c r="I53" s="1050"/>
      <c r="J53" s="423">
        <v>3005</v>
      </c>
      <c r="K53" s="215">
        <v>3606</v>
      </c>
      <c r="L53" s="124">
        <v>0</v>
      </c>
      <c r="M53" s="1069"/>
    </row>
    <row r="54" spans="1:13" hidden="1">
      <c r="A54" s="422"/>
      <c r="B54" s="1050" t="s">
        <v>262</v>
      </c>
      <c r="C54" s="1050"/>
      <c r="D54" s="1050"/>
      <c r="E54" s="1050"/>
      <c r="F54" s="1050"/>
      <c r="G54" s="1050"/>
      <c r="H54" s="1050"/>
      <c r="I54" s="1050"/>
      <c r="J54" s="423">
        <v>3613</v>
      </c>
      <c r="K54" s="215">
        <v>4336</v>
      </c>
      <c r="L54" s="124">
        <v>0</v>
      </c>
      <c r="M54" s="1069"/>
    </row>
    <row r="55" spans="1:13" hidden="1">
      <c r="A55" s="422"/>
      <c r="B55" s="1050" t="s">
        <v>263</v>
      </c>
      <c r="C55" s="1050"/>
      <c r="D55" s="1050"/>
      <c r="E55" s="1050"/>
      <c r="F55" s="1050"/>
      <c r="G55" s="1050"/>
      <c r="H55" s="1050"/>
      <c r="I55" s="1050"/>
      <c r="J55" s="423">
        <v>4221</v>
      </c>
      <c r="K55" s="215">
        <v>5065</v>
      </c>
      <c r="L55" s="124">
        <v>0</v>
      </c>
      <c r="M55" s="1069"/>
    </row>
    <row r="56" spans="1:13" hidden="1">
      <c r="A56" s="422"/>
      <c r="B56" s="1050" t="s">
        <v>264</v>
      </c>
      <c r="C56" s="1050"/>
      <c r="D56" s="1050"/>
      <c r="E56" s="1050"/>
      <c r="F56" s="1050"/>
      <c r="G56" s="1050"/>
      <c r="H56" s="1050"/>
      <c r="I56" s="1050"/>
      <c r="J56" s="423">
        <v>4829</v>
      </c>
      <c r="K56" s="215">
        <v>5795</v>
      </c>
      <c r="L56" s="124">
        <v>0</v>
      </c>
      <c r="M56" s="1069"/>
    </row>
    <row r="57" spans="1:13" hidden="1">
      <c r="A57" s="422"/>
      <c r="B57" s="1050" t="s">
        <v>265</v>
      </c>
      <c r="C57" s="1050"/>
      <c r="D57" s="1050"/>
      <c r="E57" s="1050"/>
      <c r="F57" s="1050"/>
      <c r="G57" s="1050"/>
      <c r="H57" s="1050"/>
      <c r="I57" s="1050"/>
      <c r="J57" s="423">
        <v>5437</v>
      </c>
      <c r="K57" s="215">
        <v>6524</v>
      </c>
      <c r="L57" s="124">
        <v>0</v>
      </c>
      <c r="M57" s="1069"/>
    </row>
    <row r="58" spans="1:13" hidden="1">
      <c r="A58" s="422"/>
      <c r="B58" s="1050" t="s">
        <v>266</v>
      </c>
      <c r="C58" s="1050"/>
      <c r="D58" s="1050"/>
      <c r="E58" s="1050"/>
      <c r="F58" s="1050"/>
      <c r="G58" s="1050"/>
      <c r="H58" s="1050"/>
      <c r="I58" s="1050"/>
      <c r="J58" s="423">
        <v>6045</v>
      </c>
      <c r="K58" s="215">
        <v>7012</v>
      </c>
      <c r="L58" s="124">
        <v>0</v>
      </c>
      <c r="M58" s="1069"/>
    </row>
    <row r="59" spans="1:13" ht="13" hidden="1">
      <c r="A59" s="1041" t="s">
        <v>394</v>
      </c>
      <c r="B59" s="955"/>
      <c r="C59" s="955"/>
      <c r="D59" s="955"/>
      <c r="E59" s="955"/>
      <c r="F59" s="955"/>
      <c r="G59" s="955"/>
      <c r="H59" s="955"/>
      <c r="I59" s="955"/>
      <c r="J59" s="955"/>
      <c r="K59" s="955"/>
      <c r="L59" s="1042"/>
      <c r="M59" s="1069"/>
    </row>
    <row r="60" spans="1:13" hidden="1">
      <c r="A60" s="1043" t="s">
        <v>269</v>
      </c>
      <c r="B60" s="1044"/>
      <c r="C60" s="1044"/>
      <c r="D60" s="1044"/>
      <c r="E60" s="1044"/>
      <c r="F60" s="1044"/>
      <c r="G60" s="1044"/>
      <c r="H60" s="1044"/>
      <c r="I60" s="1044"/>
      <c r="J60" s="1044"/>
      <c r="K60" s="1044"/>
      <c r="L60" s="1045"/>
      <c r="M60" s="1069"/>
    </row>
    <row r="61" spans="1:13" ht="23" hidden="1">
      <c r="A61" s="431" t="s">
        <v>53</v>
      </c>
      <c r="B61" s="825" t="s">
        <v>54</v>
      </c>
      <c r="C61" s="825"/>
      <c r="D61" s="825"/>
      <c r="E61" s="825"/>
      <c r="F61" s="825"/>
      <c r="G61" s="825"/>
      <c r="H61" s="825"/>
      <c r="I61" s="825"/>
      <c r="J61" s="304" t="s">
        <v>3</v>
      </c>
      <c r="K61" s="304" t="s">
        <v>2</v>
      </c>
      <c r="L61" s="212" t="s">
        <v>55</v>
      </c>
      <c r="M61" s="1069"/>
    </row>
    <row r="62" spans="1:13" hidden="1">
      <c r="A62" s="422"/>
      <c r="B62" s="1046" t="s">
        <v>395</v>
      </c>
      <c r="C62" s="1046"/>
      <c r="D62" s="1046"/>
      <c r="E62" s="1046"/>
      <c r="F62" s="1046"/>
      <c r="G62" s="1046"/>
      <c r="H62" s="1046"/>
      <c r="I62" s="1046"/>
      <c r="J62" s="423">
        <v>1181</v>
      </c>
      <c r="K62" s="215">
        <v>1418</v>
      </c>
      <c r="L62" s="124">
        <v>0</v>
      </c>
      <c r="M62" s="1069"/>
    </row>
    <row r="63" spans="1:13" hidden="1">
      <c r="A63" s="422"/>
      <c r="B63" s="1047" t="s">
        <v>396</v>
      </c>
      <c r="C63" s="1047"/>
      <c r="D63" s="1047"/>
      <c r="E63" s="1047"/>
      <c r="F63" s="1047"/>
      <c r="G63" s="1047"/>
      <c r="H63" s="1047"/>
      <c r="I63" s="1047"/>
      <c r="J63" s="425">
        <v>608</v>
      </c>
      <c r="K63" s="219">
        <v>730</v>
      </c>
      <c r="L63" s="432">
        <v>0</v>
      </c>
      <c r="M63" s="1069"/>
    </row>
    <row r="64" spans="1:13" ht="13" hidden="1">
      <c r="A64" s="810"/>
      <c r="B64" s="811"/>
      <c r="C64" s="811"/>
      <c r="D64" s="811"/>
      <c r="E64" s="811"/>
      <c r="F64" s="811"/>
      <c r="G64" s="811"/>
      <c r="H64" s="811"/>
      <c r="I64" s="433"/>
      <c r="J64" s="1013" t="s">
        <v>271</v>
      </c>
      <c r="K64" s="1014"/>
      <c r="L64" s="407">
        <v>0</v>
      </c>
      <c r="M64" s="1069"/>
    </row>
    <row r="65" spans="1:13" ht="13" hidden="1">
      <c r="A65" s="1048" t="s">
        <v>272</v>
      </c>
      <c r="B65" s="1049"/>
      <c r="C65" s="1049"/>
      <c r="D65" s="1049"/>
      <c r="E65" s="1049"/>
      <c r="F65" s="1049"/>
      <c r="G65" s="1049"/>
      <c r="H65" s="1049"/>
      <c r="I65" s="434"/>
      <c r="J65" s="1006" t="s">
        <v>397</v>
      </c>
      <c r="K65" s="1007"/>
      <c r="L65" s="408">
        <v>0</v>
      </c>
      <c r="M65" s="1069"/>
    </row>
    <row r="66" spans="1:13" ht="13.5" hidden="1" thickBot="1">
      <c r="A66" s="1048"/>
      <c r="B66" s="1049"/>
      <c r="C66" s="1049"/>
      <c r="D66" s="1049"/>
      <c r="E66" s="1049"/>
      <c r="F66" s="1049"/>
      <c r="G66" s="1049"/>
      <c r="H66" s="1049"/>
      <c r="I66" s="434"/>
      <c r="J66" s="1009" t="s">
        <v>56</v>
      </c>
      <c r="K66" s="1010"/>
      <c r="L66" s="409">
        <v>0</v>
      </c>
      <c r="M66" s="1069"/>
    </row>
    <row r="67" spans="1:13" ht="14" hidden="1">
      <c r="A67" s="1"/>
      <c r="B67" s="2"/>
      <c r="C67" s="2"/>
      <c r="D67" s="2"/>
      <c r="E67" s="2"/>
      <c r="F67" s="2"/>
      <c r="G67" s="435"/>
      <c r="H67" s="435"/>
      <c r="I67" s="436"/>
      <c r="J67" s="4"/>
      <c r="K67" s="4"/>
      <c r="L67" s="252"/>
      <c r="M67" s="1069"/>
    </row>
    <row r="68" spans="1:13" ht="14" hidden="1">
      <c r="A68" s="1"/>
      <c r="B68" s="2"/>
      <c r="C68" s="2"/>
      <c r="D68" s="2"/>
      <c r="E68" s="2"/>
      <c r="F68" s="2"/>
      <c r="G68" s="435"/>
      <c r="H68" s="435"/>
      <c r="I68" s="436"/>
      <c r="J68" s="4"/>
      <c r="K68" s="4"/>
      <c r="L68" s="252"/>
      <c r="M68" s="1069"/>
    </row>
    <row r="69" spans="1:13" ht="13">
      <c r="A69" s="780" t="s">
        <v>1</v>
      </c>
      <c r="B69" s="781"/>
      <c r="C69" s="781"/>
      <c r="D69" s="781"/>
      <c r="E69" s="781"/>
      <c r="F69" s="781"/>
      <c r="G69" s="781"/>
      <c r="H69" s="781"/>
      <c r="I69" s="781"/>
      <c r="J69" s="781"/>
      <c r="K69" s="781"/>
      <c r="L69" s="337"/>
      <c r="M69" s="1069"/>
    </row>
    <row r="70" spans="1:13" ht="12" customHeight="1">
      <c r="A70" s="1038" t="s">
        <v>398</v>
      </c>
      <c r="B70" s="1039"/>
      <c r="C70" s="1039"/>
      <c r="D70" s="1039"/>
      <c r="E70" s="1039"/>
      <c r="F70" s="1039"/>
      <c r="G70" s="1039"/>
      <c r="H70" s="1039"/>
      <c r="I70" s="1039"/>
      <c r="J70" s="1039"/>
      <c r="K70" s="1039"/>
      <c r="L70" s="1040"/>
      <c r="M70" s="1069"/>
    </row>
    <row r="71" spans="1:13" ht="12" customHeight="1">
      <c r="A71" s="1038" t="s">
        <v>431</v>
      </c>
      <c r="B71" s="1039"/>
      <c r="C71" s="1039"/>
      <c r="D71" s="1039"/>
      <c r="E71" s="1039"/>
      <c r="F71" s="1039"/>
      <c r="G71" s="1039"/>
      <c r="H71" s="1039"/>
      <c r="I71" s="1039"/>
      <c r="J71" s="1039"/>
      <c r="K71" s="1039"/>
      <c r="L71" s="1040"/>
      <c r="M71" s="1069"/>
    </row>
    <row r="72" spans="1:13" ht="12" customHeight="1">
      <c r="A72" s="1035" t="s">
        <v>492</v>
      </c>
      <c r="B72" s="1036"/>
      <c r="C72" s="1036"/>
      <c r="D72" s="1036"/>
      <c r="E72" s="1036"/>
      <c r="F72" s="1036"/>
      <c r="G72" s="1036"/>
      <c r="H72" s="1036"/>
      <c r="I72" s="1036"/>
      <c r="J72" s="1036"/>
      <c r="K72" s="1036"/>
      <c r="L72" s="1037"/>
      <c r="M72" s="1069"/>
    </row>
    <row r="73" spans="1:13" ht="12" customHeight="1">
      <c r="A73" s="1038" t="s">
        <v>432</v>
      </c>
      <c r="B73" s="1039"/>
      <c r="C73" s="1039"/>
      <c r="D73" s="1039"/>
      <c r="E73" s="1039"/>
      <c r="F73" s="1039"/>
      <c r="G73" s="1039"/>
      <c r="H73" s="1039"/>
      <c r="I73" s="1039"/>
      <c r="J73" s="1039"/>
      <c r="K73" s="1039"/>
      <c r="L73" s="1040"/>
      <c r="M73" s="1069"/>
    </row>
    <row r="74" spans="1:13" ht="12" customHeight="1">
      <c r="A74" s="1038" t="s">
        <v>493</v>
      </c>
      <c r="B74" s="1039"/>
      <c r="C74" s="1039"/>
      <c r="D74" s="1039"/>
      <c r="E74" s="1039"/>
      <c r="F74" s="1039"/>
      <c r="G74" s="1039"/>
      <c r="H74" s="1039"/>
      <c r="I74" s="1039"/>
      <c r="J74" s="1039"/>
      <c r="K74" s="1039"/>
      <c r="L74" s="1040"/>
      <c r="M74" s="1069"/>
    </row>
    <row r="75" spans="1:13" ht="12" customHeight="1">
      <c r="A75" s="1038" t="s">
        <v>433</v>
      </c>
      <c r="B75" s="1039"/>
      <c r="C75" s="1039"/>
      <c r="D75" s="1039"/>
      <c r="E75" s="1039"/>
      <c r="F75" s="1039"/>
      <c r="G75" s="1039"/>
      <c r="H75" s="1039"/>
      <c r="I75" s="1039"/>
      <c r="J75" s="1039"/>
      <c r="K75" s="1039"/>
      <c r="L75" s="1040"/>
      <c r="M75" s="1069"/>
    </row>
    <row r="76" spans="1:13" ht="24" customHeight="1">
      <c r="A76" s="1038" t="s">
        <v>273</v>
      </c>
      <c r="B76" s="1039"/>
      <c r="C76" s="1039"/>
      <c r="D76" s="1039"/>
      <c r="E76" s="1039"/>
      <c r="F76" s="1039"/>
      <c r="G76" s="1039"/>
      <c r="H76" s="1039"/>
      <c r="I76" s="1039"/>
      <c r="J76" s="1039"/>
      <c r="K76" s="1039"/>
      <c r="L76" s="1040"/>
      <c r="M76" s="1069"/>
    </row>
    <row r="77" spans="1:13" ht="12" customHeight="1">
      <c r="A77" s="1038" t="s">
        <v>274</v>
      </c>
      <c r="B77" s="1039"/>
      <c r="C77" s="1039"/>
      <c r="D77" s="1039"/>
      <c r="E77" s="1039"/>
      <c r="F77" s="1039"/>
      <c r="G77" s="1039"/>
      <c r="H77" s="1039"/>
      <c r="I77" s="1039"/>
      <c r="J77" s="1039"/>
      <c r="K77" s="1039"/>
      <c r="L77" s="1040"/>
      <c r="M77" s="1069"/>
    </row>
    <row r="78" spans="1:13" ht="24" customHeight="1">
      <c r="A78" s="1035" t="s">
        <v>413</v>
      </c>
      <c r="B78" s="1036"/>
      <c r="C78" s="1036"/>
      <c r="D78" s="1036"/>
      <c r="E78" s="1036"/>
      <c r="F78" s="1036"/>
      <c r="G78" s="1036"/>
      <c r="H78" s="1036"/>
      <c r="I78" s="1036"/>
      <c r="J78" s="1036"/>
      <c r="K78" s="1036"/>
      <c r="L78" s="1037"/>
      <c r="M78" s="1069"/>
    </row>
    <row r="79" spans="1:13" ht="24" customHeight="1">
      <c r="A79" s="1035" t="s">
        <v>414</v>
      </c>
      <c r="B79" s="1036"/>
      <c r="C79" s="1036"/>
      <c r="D79" s="1036"/>
      <c r="E79" s="1036"/>
      <c r="F79" s="1036"/>
      <c r="G79" s="1036"/>
      <c r="H79" s="1036"/>
      <c r="I79" s="1036"/>
      <c r="J79" s="1036"/>
      <c r="K79" s="1036"/>
      <c r="L79" s="1037"/>
      <c r="M79" s="1069"/>
    </row>
    <row r="80" spans="1:13" ht="12" customHeight="1">
      <c r="A80" s="1035" t="s">
        <v>275</v>
      </c>
      <c r="B80" s="1036"/>
      <c r="C80" s="1036"/>
      <c r="D80" s="1036"/>
      <c r="E80" s="1036"/>
      <c r="F80" s="1036"/>
      <c r="G80" s="1036"/>
      <c r="H80" s="1036"/>
      <c r="I80" s="1036"/>
      <c r="J80" s="1036"/>
      <c r="K80" s="1036"/>
      <c r="L80" s="1037"/>
      <c r="M80" s="1069"/>
    </row>
    <row r="81" spans="1:13" ht="12" customHeight="1">
      <c r="A81" s="891" t="s">
        <v>494</v>
      </c>
      <c r="B81" s="892"/>
      <c r="C81" s="892"/>
      <c r="D81" s="892"/>
      <c r="E81" s="892"/>
      <c r="F81" s="892"/>
      <c r="G81" s="892"/>
      <c r="H81" s="892"/>
      <c r="I81" s="892"/>
      <c r="J81" s="892"/>
      <c r="K81" s="892"/>
      <c r="L81" s="893"/>
      <c r="M81" s="1069"/>
    </row>
    <row r="82" spans="1:13" s="50" customFormat="1" ht="12" customHeight="1">
      <c r="A82" s="891" t="s">
        <v>416</v>
      </c>
      <c r="B82" s="892"/>
      <c r="C82" s="892"/>
      <c r="D82" s="892"/>
      <c r="E82" s="892"/>
      <c r="F82" s="892"/>
      <c r="G82" s="892"/>
      <c r="H82" s="892"/>
      <c r="I82" s="892"/>
      <c r="J82" s="892"/>
      <c r="K82" s="892"/>
      <c r="L82" s="893"/>
      <c r="M82" s="1069"/>
    </row>
    <row r="83" spans="1:13" ht="14">
      <c r="A83" s="1063" t="s">
        <v>89</v>
      </c>
      <c r="B83" s="1064"/>
      <c r="C83" s="1064"/>
      <c r="D83" s="1064"/>
      <c r="E83" s="1064"/>
      <c r="F83" s="1064"/>
      <c r="G83" s="1064"/>
      <c r="H83" s="1064"/>
      <c r="I83" s="1064"/>
      <c r="J83" s="1064"/>
      <c r="K83" s="1064"/>
      <c r="L83" s="1065"/>
      <c r="M83" s="1069"/>
    </row>
    <row r="84" spans="1:13" ht="9" customHeight="1">
      <c r="A84" s="686"/>
      <c r="B84" s="687"/>
      <c r="C84" s="687"/>
      <c r="D84" s="687"/>
      <c r="E84" s="687"/>
      <c r="F84" s="687"/>
      <c r="G84" s="687"/>
      <c r="H84" s="687"/>
      <c r="I84" s="687"/>
      <c r="J84" s="687"/>
      <c r="K84" s="687"/>
      <c r="L84" s="809"/>
      <c r="M84" s="1069"/>
    </row>
    <row r="85" spans="1:13" ht="6.75" customHeight="1" thickBot="1">
      <c r="A85" s="414"/>
      <c r="B85" s="415"/>
      <c r="C85" s="415"/>
      <c r="D85" s="415"/>
      <c r="E85" s="415"/>
      <c r="F85" s="415"/>
      <c r="G85" s="415"/>
      <c r="H85" s="415"/>
      <c r="I85" s="415"/>
      <c r="J85" s="415"/>
      <c r="K85" s="415"/>
      <c r="L85" s="415"/>
      <c r="M85" s="1069"/>
    </row>
    <row r="86" spans="1:13" ht="18">
      <c r="A86" s="670" t="s">
        <v>399</v>
      </c>
      <c r="B86" s="671"/>
      <c r="C86" s="671"/>
      <c r="D86" s="671"/>
      <c r="E86" s="671"/>
      <c r="F86" s="671"/>
      <c r="G86" s="671"/>
      <c r="H86" s="671"/>
      <c r="I86" s="671"/>
      <c r="J86" s="671"/>
      <c r="K86" s="671"/>
      <c r="L86" s="671"/>
      <c r="M86" s="1069"/>
    </row>
    <row r="87" spans="1:13" ht="18">
      <c r="A87" s="672" t="s">
        <v>0</v>
      </c>
      <c r="B87" s="672"/>
      <c r="C87" s="672"/>
      <c r="D87" s="672"/>
      <c r="E87" s="672"/>
      <c r="F87" s="672"/>
      <c r="G87" s="672"/>
      <c r="H87" s="672"/>
      <c r="I87" s="672"/>
      <c r="J87" s="672"/>
      <c r="K87" s="672"/>
      <c r="L87" s="672"/>
      <c r="M87" s="1069"/>
    </row>
    <row r="88" spans="1:13" ht="16" thickBot="1">
      <c r="A88" s="673" t="s">
        <v>90</v>
      </c>
      <c r="B88" s="674"/>
      <c r="C88" s="674"/>
      <c r="D88" s="674"/>
      <c r="E88" s="674"/>
      <c r="F88" s="674"/>
      <c r="G88" s="674"/>
      <c r="H88" s="674"/>
      <c r="I88" s="674"/>
      <c r="J88" s="674"/>
      <c r="K88" s="674"/>
      <c r="L88" s="674"/>
      <c r="M88" s="1070"/>
    </row>
  </sheetData>
  <sheetProtection algorithmName="SHA-512" hashValue="EUSqK6bRktdBonls1zglBgHRo2lAVmO1sugQLyjxb45Y0+SJnpiAU2bSf4m2Y3cjlzsaY16FxhOpvHIj+lXrhg==" saltValue="hn/k5JNjM4g/98EqgktaFw==" spinCount="100000" sheet="1" objects="1" scenarios="1"/>
  <mergeCells count="88">
    <mergeCell ref="A83:L83"/>
    <mergeCell ref="K2:M3"/>
    <mergeCell ref="D3:I4"/>
    <mergeCell ref="A5:M5"/>
    <mergeCell ref="H6:I6"/>
    <mergeCell ref="J6:L6"/>
    <mergeCell ref="M6:M88"/>
    <mergeCell ref="A7:L7"/>
    <mergeCell ref="D8:H8"/>
    <mergeCell ref="K8:L8"/>
    <mergeCell ref="D9:H9"/>
    <mergeCell ref="K9:L10"/>
    <mergeCell ref="D10:H10"/>
    <mergeCell ref="D11:H11"/>
    <mergeCell ref="J11:L11"/>
    <mergeCell ref="D12:H12"/>
    <mergeCell ref="J12:L12"/>
    <mergeCell ref="B21:F21"/>
    <mergeCell ref="D13:H13"/>
    <mergeCell ref="J13:L13"/>
    <mergeCell ref="D14:H14"/>
    <mergeCell ref="J14:L14"/>
    <mergeCell ref="D15:H15"/>
    <mergeCell ref="A17:L17"/>
    <mergeCell ref="A18:J18"/>
    <mergeCell ref="K18:L18"/>
    <mergeCell ref="B19:I19"/>
    <mergeCell ref="G20:J20"/>
    <mergeCell ref="K20:L20"/>
    <mergeCell ref="A22:L22"/>
    <mergeCell ref="A23:L23"/>
    <mergeCell ref="G25:G26"/>
    <mergeCell ref="H25:L26"/>
    <mergeCell ref="B27:C27"/>
    <mergeCell ref="H27:L27"/>
    <mergeCell ref="B46:I46"/>
    <mergeCell ref="I29:L29"/>
    <mergeCell ref="I30:L30"/>
    <mergeCell ref="I33:L33"/>
    <mergeCell ref="I34:L34"/>
    <mergeCell ref="A36:L36"/>
    <mergeCell ref="A37:L39"/>
    <mergeCell ref="A40:L40"/>
    <mergeCell ref="E41:I41"/>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6"/>
    <mergeCell ref="J65:K65"/>
    <mergeCell ref="J66:K66"/>
    <mergeCell ref="A69:K69"/>
    <mergeCell ref="A70:L70"/>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tabSelected="1" zoomScaleNormal="100" workbookViewId="0">
      <selection activeCell="E8" sqref="E8:I8"/>
    </sheetView>
  </sheetViews>
  <sheetFormatPr baseColWidth="10" defaultColWidth="11.453125" defaultRowHeight="12.5"/>
  <cols>
    <col min="1" max="2" width="10.453125" style="8" customWidth="1"/>
    <col min="3" max="4" width="9.26953125" style="8" customWidth="1"/>
    <col min="5" max="5" width="13.26953125" style="8" customWidth="1"/>
    <col min="6" max="8" width="11.453125" style="8"/>
    <col min="9" max="9" width="11.453125" style="8" customWidth="1"/>
    <col min="10" max="10" width="11.453125" style="8"/>
    <col min="11" max="11" width="11.453125" style="8" customWidth="1"/>
    <col min="12" max="12" width="11.453125" style="8"/>
    <col min="13" max="13" width="14.26953125" style="8" customWidth="1"/>
    <col min="14" max="14" width="7.7265625" style="8" customWidth="1"/>
    <col min="15" max="16" width="11.453125" style="8" customWidth="1"/>
    <col min="17" max="16384" width="11.453125" style="8"/>
  </cols>
  <sheetData>
    <row r="1" spans="1:14" s="9" customFormat="1" ht="58" customHeight="1">
      <c r="A1" s="6"/>
      <c r="B1" s="6"/>
      <c r="C1" s="6"/>
      <c r="D1" s="6"/>
      <c r="E1" s="6"/>
      <c r="F1" s="6"/>
      <c r="G1" s="6"/>
      <c r="H1" s="6"/>
      <c r="I1" s="6"/>
      <c r="J1" s="6"/>
      <c r="K1" s="6"/>
      <c r="L1" s="6"/>
      <c r="M1" s="6"/>
      <c r="N1" s="6"/>
    </row>
    <row r="2" spans="1:14" s="204" customFormat="1" ht="15" customHeight="1">
      <c r="A2" s="206"/>
      <c r="B2" s="206"/>
      <c r="C2" s="206"/>
      <c r="D2" s="206"/>
      <c r="E2" s="206"/>
      <c r="F2" s="206"/>
      <c r="G2" s="206"/>
      <c r="H2" s="206"/>
      <c r="I2" s="206"/>
      <c r="J2" s="30"/>
      <c r="K2" s="30"/>
      <c r="L2" s="30"/>
      <c r="M2" s="30"/>
      <c r="N2" s="30"/>
    </row>
    <row r="3" spans="1:14" s="204" customFormat="1" ht="15" customHeight="1">
      <c r="A3" s="205"/>
      <c r="B3" s="205"/>
      <c r="C3" s="205"/>
      <c r="D3" s="205"/>
      <c r="E3" s="205"/>
      <c r="F3" s="467" t="s">
        <v>248</v>
      </c>
      <c r="G3" s="467"/>
      <c r="H3" s="467"/>
      <c r="I3" s="467"/>
      <c r="J3" s="467"/>
      <c r="K3" s="467"/>
      <c r="L3" s="30"/>
      <c r="M3" s="30"/>
      <c r="N3" s="30"/>
    </row>
    <row r="4" spans="1:14" ht="30" customHeight="1" thickBot="1">
      <c r="A4" s="203"/>
      <c r="B4" s="203"/>
      <c r="C4" s="203"/>
      <c r="D4" s="203"/>
      <c r="E4" s="203"/>
      <c r="F4" s="468" t="s">
        <v>247</v>
      </c>
      <c r="G4" s="468"/>
      <c r="H4" s="468"/>
      <c r="I4" s="468"/>
      <c r="J4" s="468"/>
      <c r="K4" s="468"/>
      <c r="L4" s="30"/>
      <c r="M4" s="30"/>
      <c r="N4" s="30"/>
    </row>
    <row r="5" spans="1:14" ht="36.75" customHeight="1" thickBot="1">
      <c r="A5" s="469" t="s">
        <v>439</v>
      </c>
      <c r="B5" s="470"/>
      <c r="C5" s="470"/>
      <c r="D5" s="470"/>
      <c r="E5" s="470"/>
      <c r="F5" s="470"/>
      <c r="G5" s="470"/>
      <c r="H5" s="470"/>
      <c r="I5" s="470"/>
      <c r="J5" s="470"/>
      <c r="K5" s="470"/>
      <c r="L5" s="470"/>
      <c r="M5" s="470"/>
      <c r="N5" s="471"/>
    </row>
    <row r="6" spans="1:14" ht="12.75" customHeight="1">
      <c r="A6" s="167" t="s">
        <v>40</v>
      </c>
      <c r="B6" s="32" t="str">
        <f>+'DATOS MAESTROS'!B3</f>
        <v>GLASSTECH MEXICO</v>
      </c>
      <c r="C6" s="35"/>
      <c r="D6" s="16"/>
      <c r="E6" s="16"/>
      <c r="F6" s="16"/>
      <c r="G6" s="16"/>
      <c r="H6" s="17"/>
      <c r="I6" s="472" t="s">
        <v>39</v>
      </c>
      <c r="J6" s="473"/>
      <c r="K6" s="474" t="str">
        <f>+'DATOS MAESTROS'!B4</f>
        <v>Del 15 al 17 Julio 2026</v>
      </c>
      <c r="L6" s="475"/>
      <c r="M6" s="475"/>
      <c r="N6" s="476" t="s">
        <v>246</v>
      </c>
    </row>
    <row r="7" spans="1:14" ht="14.5" thickBot="1">
      <c r="A7" s="479" t="s">
        <v>38</v>
      </c>
      <c r="B7" s="466"/>
      <c r="C7" s="466"/>
      <c r="D7" s="480"/>
      <c r="E7" s="480"/>
      <c r="F7" s="480"/>
      <c r="G7" s="480"/>
      <c r="H7" s="480"/>
      <c r="I7" s="480"/>
      <c r="J7" s="480"/>
      <c r="K7" s="480"/>
      <c r="L7" s="480"/>
      <c r="M7" s="480"/>
      <c r="N7" s="477"/>
    </row>
    <row r="8" spans="1:14" ht="13" thickBot="1">
      <c r="A8" s="18" t="s">
        <v>37</v>
      </c>
      <c r="B8" s="202"/>
      <c r="C8" s="19"/>
      <c r="D8" s="19"/>
      <c r="E8" s="481"/>
      <c r="F8" s="481"/>
      <c r="G8" s="481"/>
      <c r="H8" s="481"/>
      <c r="I8" s="481"/>
      <c r="J8" s="20"/>
      <c r="K8" s="20"/>
      <c r="L8" s="482" t="s">
        <v>36</v>
      </c>
      <c r="M8" s="483"/>
      <c r="N8" s="477"/>
    </row>
    <row r="9" spans="1:14">
      <c r="A9" s="21" t="s">
        <v>35</v>
      </c>
      <c r="B9" s="33"/>
      <c r="C9" s="22"/>
      <c r="D9" s="22"/>
      <c r="E9" s="461"/>
      <c r="F9" s="461"/>
      <c r="G9" s="461"/>
      <c r="H9" s="461"/>
      <c r="I9" s="461"/>
      <c r="J9" s="20"/>
      <c r="K9" s="20"/>
      <c r="L9" s="489"/>
      <c r="M9" s="490"/>
      <c r="N9" s="477"/>
    </row>
    <row r="10" spans="1:14" ht="13" thickBot="1">
      <c r="A10" s="21" t="s">
        <v>34</v>
      </c>
      <c r="B10" s="33"/>
      <c r="C10" s="22"/>
      <c r="D10" s="22"/>
      <c r="E10" s="461"/>
      <c r="F10" s="461"/>
      <c r="G10" s="461"/>
      <c r="H10" s="461"/>
      <c r="I10" s="461"/>
      <c r="J10" s="20"/>
      <c r="K10" s="20"/>
      <c r="L10" s="491"/>
      <c r="M10" s="492"/>
      <c r="N10" s="477"/>
    </row>
    <row r="11" spans="1:14">
      <c r="A11" s="21" t="s">
        <v>33</v>
      </c>
      <c r="B11" s="33"/>
      <c r="C11" s="22"/>
      <c r="D11" s="22"/>
      <c r="E11" s="461"/>
      <c r="F11" s="461"/>
      <c r="G11" s="461"/>
      <c r="H11" s="461"/>
      <c r="I11" s="461"/>
      <c r="J11" s="23" t="s">
        <v>32</v>
      </c>
      <c r="K11" s="462"/>
      <c r="L11" s="462"/>
      <c r="M11" s="462"/>
      <c r="N11" s="477"/>
    </row>
    <row r="12" spans="1:14">
      <c r="A12" s="21" t="s">
        <v>31</v>
      </c>
      <c r="B12" s="33"/>
      <c r="C12" s="22"/>
      <c r="D12" s="22"/>
      <c r="E12" s="461"/>
      <c r="F12" s="461"/>
      <c r="G12" s="461"/>
      <c r="H12" s="461"/>
      <c r="I12" s="461"/>
      <c r="J12" s="23" t="s">
        <v>30</v>
      </c>
      <c r="K12" s="462"/>
      <c r="L12" s="462"/>
      <c r="M12" s="462"/>
      <c r="N12" s="477"/>
    </row>
    <row r="13" spans="1:14">
      <c r="A13" s="21" t="s">
        <v>29</v>
      </c>
      <c r="B13" s="33"/>
      <c r="C13" s="22"/>
      <c r="D13" s="22"/>
      <c r="E13" s="461"/>
      <c r="F13" s="461"/>
      <c r="G13" s="461"/>
      <c r="H13" s="461"/>
      <c r="I13" s="461"/>
      <c r="J13" s="23" t="s">
        <v>28</v>
      </c>
      <c r="K13" s="462"/>
      <c r="L13" s="462"/>
      <c r="M13" s="462"/>
      <c r="N13" s="477"/>
    </row>
    <row r="14" spans="1:14">
      <c r="A14" s="21" t="s">
        <v>27</v>
      </c>
      <c r="B14" s="33"/>
      <c r="C14" s="22"/>
      <c r="D14" s="22"/>
      <c r="E14" s="494"/>
      <c r="F14" s="494"/>
      <c r="G14" s="494"/>
      <c r="H14" s="494"/>
      <c r="I14" s="494"/>
      <c r="J14" s="23" t="s">
        <v>26</v>
      </c>
      <c r="K14" s="462"/>
      <c r="L14" s="462"/>
      <c r="M14" s="462"/>
      <c r="N14" s="477"/>
    </row>
    <row r="15" spans="1:14">
      <c r="A15" s="33" t="s">
        <v>25</v>
      </c>
      <c r="B15" s="33"/>
      <c r="C15" s="22"/>
      <c r="D15" s="22"/>
      <c r="E15" s="461"/>
      <c r="F15" s="461"/>
      <c r="G15" s="461"/>
      <c r="H15" s="461"/>
      <c r="I15" s="461"/>
      <c r="J15" s="439" t="s">
        <v>91</v>
      </c>
      <c r="K15" s="462"/>
      <c r="L15" s="462"/>
      <c r="M15" s="462"/>
      <c r="N15" s="477"/>
    </row>
    <row r="16" spans="1:14">
      <c r="A16" s="22"/>
      <c r="B16" s="22"/>
      <c r="C16" s="22"/>
      <c r="D16" s="22"/>
      <c r="E16" s="20"/>
      <c r="F16" s="20"/>
      <c r="G16" s="20"/>
      <c r="H16" s="20"/>
      <c r="I16" s="20"/>
      <c r="J16" s="22"/>
      <c r="K16" s="22"/>
      <c r="L16" s="22"/>
      <c r="M16" s="20"/>
      <c r="N16" s="477"/>
    </row>
    <row r="17" spans="1:14" ht="15" customHeight="1">
      <c r="A17" s="465" t="s">
        <v>24</v>
      </c>
      <c r="B17" s="466"/>
      <c r="C17" s="466"/>
      <c r="D17" s="466"/>
      <c r="E17" s="466"/>
      <c r="F17" s="466"/>
      <c r="G17" s="466"/>
      <c r="H17" s="466"/>
      <c r="I17" s="466"/>
      <c r="J17" s="466"/>
      <c r="K17" s="466"/>
      <c r="L17" s="466"/>
      <c r="M17" s="466"/>
      <c r="N17" s="477"/>
    </row>
    <row r="18" spans="1:14" ht="17.25" customHeight="1">
      <c r="A18" s="600" t="s">
        <v>88</v>
      </c>
      <c r="B18" s="601"/>
      <c r="C18" s="601"/>
      <c r="D18" s="601"/>
      <c r="E18" s="601"/>
      <c r="F18" s="601"/>
      <c r="G18" s="601"/>
      <c r="H18" s="601"/>
      <c r="I18" s="601"/>
      <c r="J18" s="601"/>
      <c r="K18" s="601"/>
      <c r="L18" s="601"/>
      <c r="M18" s="601"/>
      <c r="N18" s="477"/>
    </row>
    <row r="19" spans="1:14" ht="12.75" customHeight="1">
      <c r="A19" s="438" t="s">
        <v>23</v>
      </c>
      <c r="B19" s="38"/>
      <c r="C19" s="493" t="s">
        <v>22</v>
      </c>
      <c r="D19" s="493"/>
      <c r="E19" s="493"/>
      <c r="F19" s="493"/>
      <c r="G19" s="493"/>
      <c r="H19" s="493" t="s">
        <v>245</v>
      </c>
      <c r="I19" s="493"/>
      <c r="J19" s="493"/>
      <c r="K19" s="493"/>
      <c r="L19" s="493"/>
      <c r="M19" s="493"/>
      <c r="N19" s="477"/>
    </row>
    <row r="20" spans="1:14">
      <c r="A20" s="438"/>
      <c r="B20" s="22"/>
      <c r="C20" s="35" t="s">
        <v>21</v>
      </c>
      <c r="D20" s="20"/>
      <c r="E20" s="454">
        <f>+'DATOS MAESTROS'!B7</f>
        <v>2010005424</v>
      </c>
      <c r="F20" s="20"/>
      <c r="G20" s="31"/>
      <c r="H20" s="35" t="s">
        <v>50</v>
      </c>
      <c r="I20" s="20" t="s">
        <v>249</v>
      </c>
      <c r="J20" s="35"/>
      <c r="K20" s="35"/>
      <c r="L20" s="496"/>
      <c r="M20" s="497"/>
      <c r="N20" s="477"/>
    </row>
    <row r="21" spans="1:14">
      <c r="A21" s="438" t="s">
        <v>400</v>
      </c>
      <c r="B21" s="38"/>
      <c r="C21" s="498" t="s">
        <v>19</v>
      </c>
      <c r="D21" s="498"/>
      <c r="E21" s="499"/>
      <c r="F21" s="499"/>
      <c r="G21" s="499"/>
      <c r="H21" s="35" t="s">
        <v>93</v>
      </c>
      <c r="I21" s="20"/>
      <c r="J21" s="20"/>
      <c r="K21" s="500">
        <f>+'DATOS MAESTROS'!B6</f>
        <v>46211</v>
      </c>
      <c r="L21" s="500"/>
      <c r="M21" s="501"/>
      <c r="N21" s="477"/>
    </row>
    <row r="22" spans="1:14">
      <c r="A22" s="29"/>
      <c r="B22" s="38"/>
      <c r="C22" s="34"/>
      <c r="D22" s="34"/>
      <c r="E22" s="30"/>
      <c r="F22" s="30"/>
      <c r="G22" s="30"/>
      <c r="H22" s="20"/>
      <c r="I22" s="20"/>
      <c r="J22" s="20"/>
      <c r="K22" s="36"/>
      <c r="L22" s="36"/>
      <c r="M22" s="20"/>
      <c r="N22" s="477"/>
    </row>
    <row r="23" spans="1:14" ht="14">
      <c r="A23" s="465" t="s">
        <v>18</v>
      </c>
      <c r="B23" s="466"/>
      <c r="C23" s="466"/>
      <c r="D23" s="466"/>
      <c r="E23" s="466"/>
      <c r="F23" s="466"/>
      <c r="G23" s="466"/>
      <c r="H23" s="466"/>
      <c r="I23" s="466"/>
      <c r="J23" s="466"/>
      <c r="K23" s="466"/>
      <c r="L23" s="466"/>
      <c r="M23" s="466"/>
      <c r="N23" s="477"/>
    </row>
    <row r="24" spans="1:14" ht="13">
      <c r="A24" s="511" t="s">
        <v>17</v>
      </c>
      <c r="B24" s="512"/>
      <c r="C24" s="512"/>
      <c r="D24" s="512"/>
      <c r="E24" s="512"/>
      <c r="F24" s="512"/>
      <c r="G24" s="512"/>
      <c r="H24" s="512"/>
      <c r="I24" s="512"/>
      <c r="J24" s="512"/>
      <c r="K24" s="512"/>
      <c r="L24" s="512"/>
      <c r="M24" s="512"/>
      <c r="N24" s="477"/>
    </row>
    <row r="25" spans="1:14" ht="13" thickBot="1">
      <c r="A25" s="29" t="s">
        <v>16</v>
      </c>
      <c r="B25" s="38"/>
      <c r="C25" s="20" t="s">
        <v>49</v>
      </c>
      <c r="D25" s="20"/>
      <c r="E25" s="20"/>
      <c r="F25" s="20"/>
      <c r="G25" s="20"/>
      <c r="H25" s="20"/>
      <c r="I25" s="33"/>
      <c r="J25" s="33"/>
      <c r="K25" s="20"/>
      <c r="L25" s="20"/>
      <c r="M25" s="20"/>
      <c r="N25" s="477"/>
    </row>
    <row r="26" spans="1:14">
      <c r="A26" s="37"/>
      <c r="B26" s="200"/>
      <c r="C26" s="38"/>
      <c r="D26" s="38"/>
      <c r="E26" s="39"/>
      <c r="F26" s="39"/>
      <c r="G26" s="22"/>
      <c r="H26" s="513" t="s">
        <v>15</v>
      </c>
      <c r="I26" s="514"/>
      <c r="J26" s="515"/>
      <c r="K26" s="515"/>
      <c r="L26" s="515"/>
      <c r="M26" s="515"/>
      <c r="N26" s="477"/>
    </row>
    <row r="27" spans="1:14" ht="13" thickBot="1">
      <c r="A27" s="27"/>
      <c r="B27" s="22"/>
      <c r="C27" s="22"/>
      <c r="D27" s="22"/>
      <c r="E27" s="20"/>
      <c r="F27" s="20"/>
      <c r="G27" s="20"/>
      <c r="H27" s="513"/>
      <c r="I27" s="516"/>
      <c r="J27" s="517"/>
      <c r="K27" s="517"/>
      <c r="L27" s="517"/>
      <c r="M27" s="517"/>
      <c r="N27" s="477"/>
    </row>
    <row r="28" spans="1:14" ht="12.75" customHeight="1">
      <c r="A28" s="27"/>
      <c r="B28" s="22"/>
      <c r="C28" s="518" t="s">
        <v>14</v>
      </c>
      <c r="D28" s="518"/>
      <c r="E28" s="20"/>
      <c r="F28" s="20"/>
      <c r="G28" s="20"/>
      <c r="H28" s="20"/>
      <c r="I28" s="519" t="s">
        <v>13</v>
      </c>
      <c r="J28" s="519"/>
      <c r="K28" s="519"/>
      <c r="L28" s="519"/>
      <c r="M28" s="519"/>
      <c r="N28" s="477"/>
    </row>
    <row r="29" spans="1:14" ht="12.75" customHeight="1" thickBot="1">
      <c r="A29" s="27"/>
      <c r="B29" s="22"/>
      <c r="C29" s="42" t="s">
        <v>12</v>
      </c>
      <c r="D29" s="43"/>
      <c r="F29" s="44" t="s">
        <v>11</v>
      </c>
      <c r="G29" s="45"/>
      <c r="H29" s="20"/>
      <c r="I29" s="41"/>
      <c r="J29" s="41"/>
      <c r="K29" s="41"/>
      <c r="L29" s="41"/>
      <c r="M29" s="41"/>
      <c r="N29" s="477"/>
    </row>
    <row r="30" spans="1:14">
      <c r="A30" s="46"/>
      <c r="C30" s="44" t="s">
        <v>10</v>
      </c>
      <c r="D30" s="43"/>
      <c r="F30" s="44"/>
      <c r="G30" s="44"/>
      <c r="H30" s="33"/>
      <c r="I30" s="33"/>
      <c r="J30" s="495"/>
      <c r="K30" s="495"/>
      <c r="L30" s="495"/>
      <c r="M30" s="495"/>
      <c r="N30" s="477"/>
    </row>
    <row r="31" spans="1:14" ht="13" thickBot="1">
      <c r="A31" s="46"/>
      <c r="C31" s="47" t="s">
        <v>9</v>
      </c>
      <c r="D31" s="43"/>
      <c r="F31" s="44" t="s">
        <v>8</v>
      </c>
      <c r="G31" s="45"/>
      <c r="H31" s="20"/>
      <c r="I31" s="20"/>
      <c r="J31" s="486" t="s">
        <v>7</v>
      </c>
      <c r="K31" s="486"/>
      <c r="L31" s="486"/>
      <c r="M31" s="486"/>
      <c r="N31" s="477"/>
    </row>
    <row r="32" spans="1:14">
      <c r="A32" s="46"/>
      <c r="H32" s="20"/>
      <c r="I32" s="20"/>
      <c r="J32" s="48"/>
      <c r="K32" s="48"/>
      <c r="L32" s="48"/>
      <c r="M32" s="48"/>
      <c r="N32" s="477"/>
    </row>
    <row r="33" spans="1:15">
      <c r="A33" s="46"/>
      <c r="C33" s="44"/>
      <c r="D33" s="22"/>
      <c r="F33" s="44"/>
      <c r="G33" s="44"/>
      <c r="H33" s="20"/>
      <c r="I33" s="20"/>
      <c r="J33" s="48"/>
      <c r="K33" s="48"/>
      <c r="L33" s="48"/>
      <c r="M33" s="48"/>
      <c r="N33" s="477"/>
    </row>
    <row r="34" spans="1:15">
      <c r="A34" s="46"/>
      <c r="D34" s="22"/>
      <c r="H34" s="33"/>
      <c r="I34" s="33"/>
      <c r="J34" s="484"/>
      <c r="K34" s="484"/>
      <c r="L34" s="484"/>
      <c r="M34" s="484"/>
      <c r="N34" s="477"/>
    </row>
    <row r="35" spans="1:15">
      <c r="A35" s="49"/>
      <c r="B35" s="44"/>
      <c r="C35" s="22"/>
      <c r="D35" s="22"/>
      <c r="E35" s="50"/>
      <c r="F35" s="50"/>
      <c r="G35" s="50"/>
      <c r="H35" s="50"/>
      <c r="I35" s="50"/>
      <c r="J35" s="485" t="s">
        <v>6</v>
      </c>
      <c r="K35" s="486"/>
      <c r="L35" s="486"/>
      <c r="M35" s="486"/>
      <c r="N35" s="477"/>
    </row>
    <row r="36" spans="1:15">
      <c r="A36" s="51" t="s">
        <v>5</v>
      </c>
      <c r="B36" s="199"/>
      <c r="C36" s="52"/>
      <c r="D36" s="52"/>
      <c r="E36" s="53"/>
      <c r="F36" s="53"/>
      <c r="G36" s="53"/>
      <c r="H36" s="53"/>
      <c r="I36" s="53"/>
      <c r="J36" s="53"/>
      <c r="K36" s="53"/>
      <c r="L36" s="53"/>
      <c r="M36" s="53"/>
      <c r="N36" s="477"/>
    </row>
    <row r="37" spans="1:15" ht="14">
      <c r="A37" s="487" t="s">
        <v>4</v>
      </c>
      <c r="B37" s="488"/>
      <c r="C37" s="488"/>
      <c r="D37" s="488"/>
      <c r="E37" s="488"/>
      <c r="F37" s="488"/>
      <c r="G37" s="488"/>
      <c r="H37" s="488"/>
      <c r="I37" s="488"/>
      <c r="J37" s="488"/>
      <c r="K37" s="488"/>
      <c r="L37" s="488"/>
      <c r="M37" s="488"/>
      <c r="N37" s="477"/>
    </row>
    <row r="38" spans="1:15" ht="20.25" customHeight="1">
      <c r="A38" s="463" t="s">
        <v>464</v>
      </c>
      <c r="B38" s="464"/>
      <c r="C38" s="464"/>
      <c r="D38" s="464"/>
      <c r="E38" s="464"/>
      <c r="F38" s="464"/>
      <c r="G38" s="464"/>
      <c r="H38" s="464"/>
      <c r="I38" s="464"/>
      <c r="J38" s="464"/>
      <c r="K38" s="464"/>
      <c r="L38" s="464"/>
      <c r="M38" s="464"/>
      <c r="N38" s="477"/>
    </row>
    <row r="39" spans="1:15" ht="30" customHeight="1">
      <c r="A39" s="463"/>
      <c r="B39" s="464"/>
      <c r="C39" s="464"/>
      <c r="D39" s="464"/>
      <c r="E39" s="464"/>
      <c r="F39" s="464"/>
      <c r="G39" s="464"/>
      <c r="H39" s="464"/>
      <c r="I39" s="464"/>
      <c r="J39" s="464"/>
      <c r="K39" s="464"/>
      <c r="L39" s="464"/>
      <c r="M39" s="464"/>
      <c r="N39" s="477"/>
    </row>
    <row r="40" spans="1:15" ht="17.25" customHeight="1">
      <c r="A40" s="463"/>
      <c r="B40" s="464"/>
      <c r="C40" s="464"/>
      <c r="D40" s="464"/>
      <c r="E40" s="464"/>
      <c r="F40" s="464"/>
      <c r="G40" s="464"/>
      <c r="H40" s="464"/>
      <c r="I40" s="464"/>
      <c r="J40" s="464"/>
      <c r="K40" s="464"/>
      <c r="L40" s="464"/>
      <c r="M40" s="464"/>
      <c r="N40" s="477"/>
    </row>
    <row r="41" spans="1:15">
      <c r="A41" s="198"/>
      <c r="B41" s="52"/>
      <c r="C41" s="52"/>
      <c r="D41" s="52"/>
      <c r="E41" s="53"/>
      <c r="F41" s="53"/>
      <c r="G41" s="53"/>
      <c r="H41" s="53"/>
      <c r="I41" s="53"/>
      <c r="J41" s="53"/>
      <c r="K41" s="53"/>
      <c r="L41" s="53"/>
      <c r="M41" s="53"/>
      <c r="N41" s="477"/>
    </row>
    <row r="42" spans="1:15" ht="18">
      <c r="A42" s="520" t="s">
        <v>244</v>
      </c>
      <c r="B42" s="521"/>
      <c r="C42" s="521"/>
      <c r="D42" s="521"/>
      <c r="E42" s="522"/>
      <c r="F42" s="522"/>
      <c r="G42" s="522"/>
      <c r="H42" s="522"/>
      <c r="I42" s="522"/>
      <c r="J42" s="522"/>
      <c r="K42" s="522"/>
      <c r="L42" s="522"/>
      <c r="M42" s="522"/>
      <c r="N42" s="477"/>
    </row>
    <row r="43" spans="1:15" ht="30" customHeight="1">
      <c r="A43" s="502" t="s">
        <v>243</v>
      </c>
      <c r="B43" s="503"/>
      <c r="C43" s="503"/>
      <c r="D43" s="503"/>
      <c r="E43" s="503"/>
      <c r="F43" s="504"/>
      <c r="G43" s="504"/>
      <c r="H43" s="504"/>
      <c r="I43" s="504"/>
      <c r="J43" s="504"/>
      <c r="K43" s="504"/>
      <c r="L43" s="504"/>
      <c r="M43" s="504"/>
      <c r="N43" s="477"/>
    </row>
    <row r="44" spans="1:15" ht="21.75" customHeight="1">
      <c r="A44" s="505" t="s">
        <v>138</v>
      </c>
      <c r="B44" s="506"/>
      <c r="C44" s="506"/>
      <c r="D44" s="506"/>
      <c r="E44" s="507"/>
      <c r="F44" s="506" t="s">
        <v>242</v>
      </c>
      <c r="G44" s="506"/>
      <c r="H44" s="506"/>
      <c r="I44" s="506"/>
      <c r="J44" s="506"/>
      <c r="K44" s="506"/>
      <c r="L44" s="506"/>
      <c r="M44" s="506"/>
      <c r="N44" s="477"/>
    </row>
    <row r="45" spans="1:15" ht="34.5">
      <c r="A45" s="152" t="str">
        <f>+'DATOS MAESTROS'!$B$8</f>
        <v>N/A</v>
      </c>
      <c r="B45" s="151" t="str">
        <f>+'DATOS MAESTROS'!$B$9</f>
        <v>N/A</v>
      </c>
      <c r="C45" s="150">
        <f>+'DATOS MAESTROS'!$B$10</f>
        <v>46218</v>
      </c>
      <c r="D45" s="150">
        <f>+'DATOS MAESTROS'!$B$11</f>
        <v>46219</v>
      </c>
      <c r="E45" s="150">
        <f>+'DATOS MAESTROS'!$B$12</f>
        <v>46220</v>
      </c>
      <c r="F45" s="149" t="s">
        <v>56</v>
      </c>
      <c r="G45" s="508" t="s">
        <v>136</v>
      </c>
      <c r="H45" s="509"/>
      <c r="I45" s="486"/>
      <c r="J45" s="510"/>
      <c r="K45" s="197" t="s">
        <v>241</v>
      </c>
      <c r="L45" s="148" t="s">
        <v>135</v>
      </c>
      <c r="M45" s="147" t="s">
        <v>134</v>
      </c>
      <c r="N45" s="477"/>
    </row>
    <row r="46" spans="1:15" ht="30.75" customHeight="1">
      <c r="A46" s="144"/>
      <c r="B46" s="143"/>
      <c r="C46" s="146"/>
      <c r="D46" s="146"/>
      <c r="E46" s="146"/>
      <c r="F46" s="142">
        <f t="shared" ref="F46:F56" si="0">SUM(A46:E46)</f>
        <v>0</v>
      </c>
      <c r="G46" s="523" t="s">
        <v>240</v>
      </c>
      <c r="H46" s="524"/>
      <c r="I46" s="524"/>
      <c r="J46" s="525"/>
      <c r="K46" s="166" t="s">
        <v>239</v>
      </c>
      <c r="L46" s="145">
        <v>1065</v>
      </c>
      <c r="M46" s="141">
        <f t="shared" ref="M46:M56" si="1">+L46*F46</f>
        <v>0</v>
      </c>
      <c r="N46" s="477"/>
      <c r="O46" s="130"/>
    </row>
    <row r="47" spans="1:15" ht="31.5" customHeight="1">
      <c r="A47" s="144"/>
      <c r="B47" s="143"/>
      <c r="C47" s="146"/>
      <c r="D47" s="146"/>
      <c r="E47" s="146"/>
      <c r="F47" s="142">
        <f t="shared" si="0"/>
        <v>0</v>
      </c>
      <c r="G47" s="523" t="s">
        <v>238</v>
      </c>
      <c r="H47" s="524"/>
      <c r="I47" s="524"/>
      <c r="J47" s="525"/>
      <c r="K47" s="172" t="s">
        <v>202</v>
      </c>
      <c r="L47" s="145">
        <v>1065</v>
      </c>
      <c r="M47" s="141">
        <f t="shared" si="1"/>
        <v>0</v>
      </c>
      <c r="N47" s="477"/>
      <c r="O47" s="130"/>
    </row>
    <row r="48" spans="1:15" ht="12.75" customHeight="1">
      <c r="A48" s="144"/>
      <c r="B48" s="143"/>
      <c r="C48" s="146"/>
      <c r="D48" s="146"/>
      <c r="E48" s="146"/>
      <c r="F48" s="142">
        <f t="shared" si="0"/>
        <v>0</v>
      </c>
      <c r="G48" s="523" t="s">
        <v>237</v>
      </c>
      <c r="H48" s="524"/>
      <c r="I48" s="524"/>
      <c r="J48" s="525"/>
      <c r="K48" s="172" t="s">
        <v>202</v>
      </c>
      <c r="L48" s="145">
        <v>920</v>
      </c>
      <c r="M48" s="141">
        <f t="shared" si="1"/>
        <v>0</v>
      </c>
      <c r="N48" s="477"/>
      <c r="O48" s="130"/>
    </row>
    <row r="49" spans="1:15" ht="12.75" customHeight="1">
      <c r="A49" s="144"/>
      <c r="B49" s="143"/>
      <c r="C49" s="146"/>
      <c r="D49" s="146"/>
      <c r="E49" s="146"/>
      <c r="F49" s="142">
        <f t="shared" si="0"/>
        <v>0</v>
      </c>
      <c r="G49" s="523" t="s">
        <v>236</v>
      </c>
      <c r="H49" s="524"/>
      <c r="I49" s="524"/>
      <c r="J49" s="525"/>
      <c r="K49" s="172" t="s">
        <v>235</v>
      </c>
      <c r="L49" s="145">
        <v>1005</v>
      </c>
      <c r="M49" s="141">
        <f t="shared" si="1"/>
        <v>0</v>
      </c>
      <c r="N49" s="477"/>
      <c r="O49" s="130"/>
    </row>
    <row r="50" spans="1:15" ht="12.75" customHeight="1">
      <c r="A50" s="144"/>
      <c r="B50" s="143"/>
      <c r="C50" s="146"/>
      <c r="D50" s="146"/>
      <c r="E50" s="146"/>
      <c r="F50" s="142">
        <f t="shared" si="0"/>
        <v>0</v>
      </c>
      <c r="G50" s="523" t="s">
        <v>234</v>
      </c>
      <c r="H50" s="524"/>
      <c r="I50" s="524"/>
      <c r="J50" s="526"/>
      <c r="K50" s="172" t="s">
        <v>233</v>
      </c>
      <c r="L50" s="145">
        <v>885</v>
      </c>
      <c r="M50" s="141">
        <f t="shared" si="1"/>
        <v>0</v>
      </c>
      <c r="N50" s="477"/>
      <c r="O50" s="130"/>
    </row>
    <row r="51" spans="1:15" ht="12.75" customHeight="1">
      <c r="A51" s="144"/>
      <c r="B51" s="143"/>
      <c r="C51" s="146"/>
      <c r="D51" s="146"/>
      <c r="E51" s="146"/>
      <c r="F51" s="142">
        <f t="shared" si="0"/>
        <v>0</v>
      </c>
      <c r="G51" s="523" t="s">
        <v>230</v>
      </c>
      <c r="H51" s="524"/>
      <c r="I51" s="524"/>
      <c r="J51" s="526"/>
      <c r="K51" s="172" t="s">
        <v>232</v>
      </c>
      <c r="L51" s="145">
        <v>850</v>
      </c>
      <c r="M51" s="141">
        <f t="shared" si="1"/>
        <v>0</v>
      </c>
      <c r="N51" s="477"/>
      <c r="O51" s="130"/>
    </row>
    <row r="52" spans="1:15" ht="12.75" customHeight="1">
      <c r="A52" s="144"/>
      <c r="B52" s="143"/>
      <c r="C52" s="146"/>
      <c r="D52" s="146"/>
      <c r="E52" s="146"/>
      <c r="F52" s="142">
        <f t="shared" si="0"/>
        <v>0</v>
      </c>
      <c r="G52" s="523" t="s">
        <v>230</v>
      </c>
      <c r="H52" s="524"/>
      <c r="I52" s="524"/>
      <c r="J52" s="526"/>
      <c r="K52" s="172" t="s">
        <v>231</v>
      </c>
      <c r="L52" s="145">
        <v>2670</v>
      </c>
      <c r="M52" s="141">
        <f t="shared" si="1"/>
        <v>0</v>
      </c>
      <c r="N52" s="477"/>
      <c r="O52" s="130"/>
    </row>
    <row r="53" spans="1:15" ht="12.75" customHeight="1">
      <c r="A53" s="144"/>
      <c r="B53" s="143"/>
      <c r="C53" s="146"/>
      <c r="D53" s="146"/>
      <c r="E53" s="146"/>
      <c r="F53" s="142">
        <f t="shared" si="0"/>
        <v>0</v>
      </c>
      <c r="G53" s="523" t="s">
        <v>230</v>
      </c>
      <c r="H53" s="524"/>
      <c r="I53" s="524"/>
      <c r="J53" s="526"/>
      <c r="K53" s="172" t="s">
        <v>229</v>
      </c>
      <c r="L53" s="145">
        <v>4470</v>
      </c>
      <c r="M53" s="141">
        <f t="shared" si="1"/>
        <v>0</v>
      </c>
      <c r="N53" s="477"/>
      <c r="O53" s="130"/>
    </row>
    <row r="54" spans="1:15" ht="12.75" customHeight="1">
      <c r="A54" s="144"/>
      <c r="B54" s="143"/>
      <c r="C54" s="146"/>
      <c r="D54" s="146"/>
      <c r="E54" s="146"/>
      <c r="F54" s="142">
        <f t="shared" si="0"/>
        <v>0</v>
      </c>
      <c r="G54" s="523" t="s">
        <v>228</v>
      </c>
      <c r="H54" s="524"/>
      <c r="I54" s="524"/>
      <c r="J54" s="526"/>
      <c r="K54" s="172" t="s">
        <v>227</v>
      </c>
      <c r="L54" s="145">
        <v>1795</v>
      </c>
      <c r="M54" s="141">
        <f t="shared" si="1"/>
        <v>0</v>
      </c>
      <c r="N54" s="477"/>
      <c r="O54" s="130"/>
    </row>
    <row r="55" spans="1:15" ht="12.75" customHeight="1">
      <c r="A55" s="144"/>
      <c r="B55" s="143"/>
      <c r="C55" s="146"/>
      <c r="D55" s="146"/>
      <c r="E55" s="146"/>
      <c r="F55" s="142">
        <f t="shared" si="0"/>
        <v>0</v>
      </c>
      <c r="G55" s="523" t="s">
        <v>226</v>
      </c>
      <c r="H55" s="524"/>
      <c r="I55" s="524"/>
      <c r="J55" s="526"/>
      <c r="K55" s="172" t="s">
        <v>225</v>
      </c>
      <c r="L55" s="145">
        <v>2025</v>
      </c>
      <c r="M55" s="141">
        <f t="shared" si="1"/>
        <v>0</v>
      </c>
      <c r="N55" s="477"/>
      <c r="O55" s="130"/>
    </row>
    <row r="56" spans="1:15" ht="12.75" customHeight="1">
      <c r="A56" s="144"/>
      <c r="B56" s="143"/>
      <c r="C56" s="146"/>
      <c r="D56" s="146"/>
      <c r="E56" s="146"/>
      <c r="F56" s="142">
        <f t="shared" si="0"/>
        <v>0</v>
      </c>
      <c r="G56" s="523" t="s">
        <v>224</v>
      </c>
      <c r="H56" s="524"/>
      <c r="I56" s="524"/>
      <c r="J56" s="526"/>
      <c r="K56" s="172" t="s">
        <v>223</v>
      </c>
      <c r="L56" s="145">
        <v>1100</v>
      </c>
      <c r="M56" s="141">
        <f t="shared" si="1"/>
        <v>0</v>
      </c>
      <c r="N56" s="477"/>
      <c r="O56" s="130"/>
    </row>
    <row r="57" spans="1:15" ht="12.75" customHeight="1">
      <c r="A57" s="185"/>
      <c r="B57" s="177"/>
      <c r="C57" s="196"/>
      <c r="D57" s="196"/>
      <c r="E57" s="184"/>
      <c r="F57" s="183"/>
      <c r="G57" s="195"/>
      <c r="H57" s="195"/>
      <c r="I57" s="195"/>
      <c r="J57" s="195"/>
      <c r="K57" s="194"/>
      <c r="L57" s="180" t="s">
        <v>55</v>
      </c>
      <c r="M57" s="179">
        <f>SUM(M46:M56)</f>
        <v>0</v>
      </c>
      <c r="N57" s="477"/>
      <c r="O57" s="130"/>
    </row>
    <row r="58" spans="1:15" ht="18" customHeight="1">
      <c r="A58" s="527" t="s">
        <v>138</v>
      </c>
      <c r="B58" s="528"/>
      <c r="C58" s="528"/>
      <c r="D58" s="528"/>
      <c r="E58" s="529"/>
      <c r="F58" s="530" t="s">
        <v>222</v>
      </c>
      <c r="G58" s="506"/>
      <c r="H58" s="506"/>
      <c r="I58" s="506"/>
      <c r="J58" s="506"/>
      <c r="K58" s="506"/>
      <c r="L58" s="506"/>
      <c r="M58" s="193"/>
      <c r="N58" s="477"/>
    </row>
    <row r="59" spans="1:15" ht="34.5">
      <c r="A59" s="152" t="str">
        <f>+'DATOS MAESTROS'!$B$8</f>
        <v>N/A</v>
      </c>
      <c r="B59" s="151" t="str">
        <f>+'DATOS MAESTROS'!$B$9</f>
        <v>N/A</v>
      </c>
      <c r="C59" s="150">
        <f>+'DATOS MAESTROS'!$B$10</f>
        <v>46218</v>
      </c>
      <c r="D59" s="150">
        <f>+'DATOS MAESTROS'!$B$11</f>
        <v>46219</v>
      </c>
      <c r="E59" s="150">
        <f>+'DATOS MAESTROS'!$B$12</f>
        <v>46220</v>
      </c>
      <c r="F59" s="149" t="s">
        <v>56</v>
      </c>
      <c r="G59" s="531" t="s">
        <v>136</v>
      </c>
      <c r="H59" s="532"/>
      <c r="I59" s="532"/>
      <c r="J59" s="532"/>
      <c r="K59" s="533"/>
      <c r="L59" s="148" t="s">
        <v>135</v>
      </c>
      <c r="M59" s="147" t="s">
        <v>134</v>
      </c>
      <c r="N59" s="477"/>
    </row>
    <row r="60" spans="1:15" ht="42" customHeight="1">
      <c r="A60" s="144"/>
      <c r="B60" s="143"/>
      <c r="C60" s="146"/>
      <c r="D60" s="146"/>
      <c r="E60" s="146"/>
      <c r="F60" s="142">
        <f t="shared" ref="F60:F67" si="2">SUM(A60:E60)</f>
        <v>0</v>
      </c>
      <c r="G60" s="534" t="s">
        <v>221</v>
      </c>
      <c r="H60" s="535"/>
      <c r="I60" s="535"/>
      <c r="J60" s="535"/>
      <c r="K60" s="536"/>
      <c r="L60" s="145">
        <v>2425</v>
      </c>
      <c r="M60" s="141">
        <f t="shared" ref="M60:M67" si="3">+L60*F60</f>
        <v>0</v>
      </c>
      <c r="N60" s="477"/>
      <c r="O60" s="130"/>
    </row>
    <row r="61" spans="1:15" ht="28.5" customHeight="1">
      <c r="A61" s="144"/>
      <c r="B61" s="143"/>
      <c r="C61" s="146"/>
      <c r="D61" s="146"/>
      <c r="E61" s="146"/>
      <c r="F61" s="142">
        <f t="shared" si="2"/>
        <v>0</v>
      </c>
      <c r="G61" s="534" t="s">
        <v>220</v>
      </c>
      <c r="H61" s="535"/>
      <c r="I61" s="535"/>
      <c r="J61" s="535"/>
      <c r="K61" s="536"/>
      <c r="L61" s="145">
        <v>1310</v>
      </c>
      <c r="M61" s="141">
        <f t="shared" si="3"/>
        <v>0</v>
      </c>
      <c r="N61" s="477"/>
      <c r="O61" s="130"/>
    </row>
    <row r="62" spans="1:15" ht="54" customHeight="1">
      <c r="A62" s="144"/>
      <c r="B62" s="143"/>
      <c r="C62" s="146"/>
      <c r="D62" s="146"/>
      <c r="E62" s="146"/>
      <c r="F62" s="142">
        <f t="shared" si="2"/>
        <v>0</v>
      </c>
      <c r="G62" s="534" t="s">
        <v>219</v>
      </c>
      <c r="H62" s="535"/>
      <c r="I62" s="535"/>
      <c r="J62" s="535"/>
      <c r="K62" s="536"/>
      <c r="L62" s="145">
        <v>2590</v>
      </c>
      <c r="M62" s="141">
        <f t="shared" si="3"/>
        <v>0</v>
      </c>
      <c r="N62" s="477"/>
      <c r="O62" s="130"/>
    </row>
    <row r="63" spans="1:15" ht="51" customHeight="1">
      <c r="A63" s="144"/>
      <c r="B63" s="143"/>
      <c r="C63" s="146"/>
      <c r="D63" s="146"/>
      <c r="E63" s="146"/>
      <c r="F63" s="142">
        <f t="shared" si="2"/>
        <v>0</v>
      </c>
      <c r="G63" s="534" t="s">
        <v>218</v>
      </c>
      <c r="H63" s="535"/>
      <c r="I63" s="535"/>
      <c r="J63" s="535"/>
      <c r="K63" s="536"/>
      <c r="L63" s="145">
        <v>4080</v>
      </c>
      <c r="M63" s="141">
        <f t="shared" si="3"/>
        <v>0</v>
      </c>
      <c r="N63" s="477"/>
      <c r="O63" s="130"/>
    </row>
    <row r="64" spans="1:15" ht="52.5" customHeight="1">
      <c r="A64" s="144"/>
      <c r="B64" s="143"/>
      <c r="C64" s="146"/>
      <c r="D64" s="146"/>
      <c r="E64" s="146"/>
      <c r="F64" s="142">
        <f t="shared" si="2"/>
        <v>0</v>
      </c>
      <c r="G64" s="534" t="s">
        <v>217</v>
      </c>
      <c r="H64" s="535"/>
      <c r="I64" s="535"/>
      <c r="J64" s="535"/>
      <c r="K64" s="536"/>
      <c r="L64" s="145">
        <v>4020</v>
      </c>
      <c r="M64" s="141">
        <f t="shared" si="3"/>
        <v>0</v>
      </c>
      <c r="N64" s="477"/>
      <c r="O64" s="130"/>
    </row>
    <row r="65" spans="1:15" ht="63.75" customHeight="1">
      <c r="A65" s="144"/>
      <c r="B65" s="143"/>
      <c r="C65" s="146"/>
      <c r="D65" s="146"/>
      <c r="E65" s="146"/>
      <c r="F65" s="142">
        <f t="shared" si="2"/>
        <v>0</v>
      </c>
      <c r="G65" s="534" t="s">
        <v>216</v>
      </c>
      <c r="H65" s="535"/>
      <c r="I65" s="535"/>
      <c r="J65" s="535"/>
      <c r="K65" s="536"/>
      <c r="L65" s="145">
        <v>4040</v>
      </c>
      <c r="M65" s="141">
        <f t="shared" si="3"/>
        <v>0</v>
      </c>
      <c r="N65" s="477"/>
      <c r="O65" s="130"/>
    </row>
    <row r="66" spans="1:15" ht="102.75" customHeight="1">
      <c r="A66" s="144"/>
      <c r="B66" s="143"/>
      <c r="C66" s="146"/>
      <c r="D66" s="146"/>
      <c r="E66" s="146"/>
      <c r="F66" s="142">
        <f t="shared" si="2"/>
        <v>0</v>
      </c>
      <c r="G66" s="534" t="s">
        <v>215</v>
      </c>
      <c r="H66" s="535"/>
      <c r="I66" s="535"/>
      <c r="J66" s="535"/>
      <c r="K66" s="536"/>
      <c r="L66" s="145">
        <v>4130</v>
      </c>
      <c r="M66" s="141">
        <f t="shared" si="3"/>
        <v>0</v>
      </c>
      <c r="N66" s="477"/>
      <c r="O66" s="130"/>
    </row>
    <row r="67" spans="1:15" ht="66" customHeight="1">
      <c r="A67" s="144"/>
      <c r="B67" s="143"/>
      <c r="C67" s="146"/>
      <c r="D67" s="146"/>
      <c r="E67" s="146"/>
      <c r="F67" s="142">
        <f t="shared" si="2"/>
        <v>0</v>
      </c>
      <c r="G67" s="534" t="s">
        <v>214</v>
      </c>
      <c r="H67" s="535"/>
      <c r="I67" s="535"/>
      <c r="J67" s="535"/>
      <c r="K67" s="536"/>
      <c r="L67" s="145">
        <v>5140</v>
      </c>
      <c r="M67" s="141">
        <f t="shared" si="3"/>
        <v>0</v>
      </c>
      <c r="N67" s="477"/>
      <c r="O67" s="130"/>
    </row>
    <row r="68" spans="1:15" ht="13">
      <c r="A68" s="140"/>
      <c r="B68" s="139"/>
      <c r="C68" s="138"/>
      <c r="D68" s="138"/>
      <c r="E68" s="177"/>
      <c r="F68" s="176"/>
      <c r="G68" s="192"/>
      <c r="H68" s="192"/>
      <c r="I68" s="192"/>
      <c r="J68" s="192"/>
      <c r="K68" s="192"/>
      <c r="L68" s="131" t="s">
        <v>55</v>
      </c>
      <c r="M68" s="131">
        <f>SUM(M60:M67)</f>
        <v>0</v>
      </c>
      <c r="N68" s="477"/>
      <c r="O68" s="130"/>
    </row>
    <row r="69" spans="1:15" ht="22.5" customHeight="1">
      <c r="A69" s="527" t="s">
        <v>138</v>
      </c>
      <c r="B69" s="528"/>
      <c r="C69" s="528"/>
      <c r="D69" s="528"/>
      <c r="E69" s="529"/>
      <c r="F69" s="506" t="s">
        <v>213</v>
      </c>
      <c r="G69" s="506"/>
      <c r="H69" s="506"/>
      <c r="I69" s="506"/>
      <c r="J69" s="506"/>
      <c r="K69" s="506"/>
      <c r="L69" s="506"/>
      <c r="M69" s="506"/>
      <c r="N69" s="477"/>
    </row>
    <row r="70" spans="1:15" ht="34.5">
      <c r="A70" s="152" t="str">
        <f>+'DATOS MAESTROS'!$B$8</f>
        <v>N/A</v>
      </c>
      <c r="B70" s="151" t="str">
        <f>+'DATOS MAESTROS'!$B$9</f>
        <v>N/A</v>
      </c>
      <c r="C70" s="150">
        <f>+'DATOS MAESTROS'!$B$10</f>
        <v>46218</v>
      </c>
      <c r="D70" s="150">
        <f>+'DATOS MAESTROS'!$B$11</f>
        <v>46219</v>
      </c>
      <c r="E70" s="150">
        <f>+'DATOS MAESTROS'!$B$12</f>
        <v>46220</v>
      </c>
      <c r="F70" s="149" t="s">
        <v>56</v>
      </c>
      <c r="G70" s="508" t="s">
        <v>136</v>
      </c>
      <c r="H70" s="509"/>
      <c r="I70" s="486"/>
      <c r="J70" s="510"/>
      <c r="K70" s="56" t="s">
        <v>53</v>
      </c>
      <c r="L70" s="148" t="s">
        <v>135</v>
      </c>
      <c r="M70" s="147" t="s">
        <v>134</v>
      </c>
      <c r="N70" s="477"/>
    </row>
    <row r="71" spans="1:15" ht="12.75" customHeight="1">
      <c r="A71" s="144"/>
      <c r="B71" s="143"/>
      <c r="C71" s="146"/>
      <c r="D71" s="146"/>
      <c r="E71" s="146"/>
      <c r="F71" s="142">
        <f t="shared" ref="F71:F80" si="4">SUM(A71:E71)</f>
        <v>0</v>
      </c>
      <c r="G71" s="537" t="s">
        <v>212</v>
      </c>
      <c r="H71" s="538"/>
      <c r="I71" s="538"/>
      <c r="J71" s="539"/>
      <c r="K71" s="166" t="s">
        <v>207</v>
      </c>
      <c r="L71" s="145">
        <v>1505</v>
      </c>
      <c r="M71" s="141">
        <f t="shared" ref="M71:M80" si="5">+L71*F71</f>
        <v>0</v>
      </c>
      <c r="N71" s="477"/>
      <c r="O71" s="130"/>
    </row>
    <row r="72" spans="1:15" ht="12.75" customHeight="1">
      <c r="A72" s="144"/>
      <c r="B72" s="143"/>
      <c r="C72" s="146"/>
      <c r="D72" s="146"/>
      <c r="E72" s="146"/>
      <c r="F72" s="142">
        <f t="shared" si="4"/>
        <v>0</v>
      </c>
      <c r="G72" s="537" t="s">
        <v>211</v>
      </c>
      <c r="H72" s="538"/>
      <c r="I72" s="538"/>
      <c r="J72" s="539"/>
      <c r="K72" s="166" t="s">
        <v>207</v>
      </c>
      <c r="L72" s="145">
        <v>1505</v>
      </c>
      <c r="M72" s="141">
        <f t="shared" si="5"/>
        <v>0</v>
      </c>
      <c r="N72" s="477"/>
      <c r="O72" s="130"/>
    </row>
    <row r="73" spans="1:15" ht="12.75" customHeight="1">
      <c r="A73" s="144"/>
      <c r="B73" s="143"/>
      <c r="C73" s="146"/>
      <c r="D73" s="146"/>
      <c r="E73" s="146"/>
      <c r="F73" s="142">
        <f t="shared" si="4"/>
        <v>0</v>
      </c>
      <c r="G73" s="537" t="s">
        <v>210</v>
      </c>
      <c r="H73" s="538"/>
      <c r="I73" s="538"/>
      <c r="J73" s="539"/>
      <c r="K73" s="166" t="s">
        <v>207</v>
      </c>
      <c r="L73" s="145">
        <v>1505</v>
      </c>
      <c r="M73" s="141">
        <f t="shared" si="5"/>
        <v>0</v>
      </c>
      <c r="N73" s="477"/>
      <c r="O73" s="130"/>
    </row>
    <row r="74" spans="1:15" ht="16.5" customHeight="1">
      <c r="A74" s="144"/>
      <c r="B74" s="143"/>
      <c r="C74" s="146"/>
      <c r="D74" s="146"/>
      <c r="E74" s="146"/>
      <c r="F74" s="142">
        <f t="shared" si="4"/>
        <v>0</v>
      </c>
      <c r="G74" s="537" t="s">
        <v>209</v>
      </c>
      <c r="H74" s="538"/>
      <c r="I74" s="538"/>
      <c r="J74" s="539"/>
      <c r="K74" s="166" t="s">
        <v>207</v>
      </c>
      <c r="L74" s="145">
        <v>1505</v>
      </c>
      <c r="M74" s="141">
        <f t="shared" si="5"/>
        <v>0</v>
      </c>
      <c r="N74" s="477"/>
      <c r="O74" s="130"/>
    </row>
    <row r="75" spans="1:15" ht="12.75" customHeight="1">
      <c r="A75" s="144"/>
      <c r="B75" s="143"/>
      <c r="C75" s="146"/>
      <c r="D75" s="146"/>
      <c r="E75" s="146"/>
      <c r="F75" s="142">
        <f t="shared" si="4"/>
        <v>0</v>
      </c>
      <c r="G75" s="537" t="s">
        <v>208</v>
      </c>
      <c r="H75" s="538"/>
      <c r="I75" s="538"/>
      <c r="J75" s="539"/>
      <c r="K75" s="166" t="s">
        <v>207</v>
      </c>
      <c r="L75" s="145">
        <v>1505</v>
      </c>
      <c r="M75" s="141">
        <f t="shared" si="5"/>
        <v>0</v>
      </c>
      <c r="N75" s="477"/>
      <c r="O75" s="130"/>
    </row>
    <row r="76" spans="1:15" ht="17.25" customHeight="1">
      <c r="A76" s="144"/>
      <c r="B76" s="143"/>
      <c r="C76" s="146"/>
      <c r="D76" s="146"/>
      <c r="E76" s="146"/>
      <c r="F76" s="142">
        <f t="shared" si="4"/>
        <v>0</v>
      </c>
      <c r="G76" s="537" t="s">
        <v>206</v>
      </c>
      <c r="H76" s="538"/>
      <c r="I76" s="538"/>
      <c r="J76" s="539"/>
      <c r="K76" s="166" t="s">
        <v>202</v>
      </c>
      <c r="L76" s="145">
        <v>1610</v>
      </c>
      <c r="M76" s="141">
        <f t="shared" si="5"/>
        <v>0</v>
      </c>
      <c r="N76" s="477"/>
      <c r="O76" s="130"/>
    </row>
    <row r="77" spans="1:15" ht="13.5" customHeight="1">
      <c r="A77" s="144"/>
      <c r="B77" s="143"/>
      <c r="C77" s="146"/>
      <c r="D77" s="146"/>
      <c r="E77" s="146"/>
      <c r="F77" s="142">
        <f t="shared" si="4"/>
        <v>0</v>
      </c>
      <c r="G77" s="537" t="s">
        <v>205</v>
      </c>
      <c r="H77" s="538"/>
      <c r="I77" s="538"/>
      <c r="J77" s="539"/>
      <c r="K77" s="166" t="s">
        <v>202</v>
      </c>
      <c r="L77" s="145">
        <v>1990</v>
      </c>
      <c r="M77" s="141">
        <f t="shared" si="5"/>
        <v>0</v>
      </c>
      <c r="N77" s="477"/>
      <c r="O77" s="130"/>
    </row>
    <row r="78" spans="1:15" ht="13">
      <c r="A78" s="144"/>
      <c r="B78" s="143"/>
      <c r="C78" s="146"/>
      <c r="D78" s="146"/>
      <c r="E78" s="146"/>
      <c r="F78" s="142">
        <f t="shared" si="4"/>
        <v>0</v>
      </c>
      <c r="G78" s="537" t="s">
        <v>204</v>
      </c>
      <c r="H78" s="538"/>
      <c r="I78" s="538"/>
      <c r="J78" s="539"/>
      <c r="K78" s="166" t="s">
        <v>202</v>
      </c>
      <c r="L78" s="145">
        <v>1615</v>
      </c>
      <c r="M78" s="141">
        <f t="shared" si="5"/>
        <v>0</v>
      </c>
      <c r="N78" s="477"/>
      <c r="O78" s="130"/>
    </row>
    <row r="79" spans="1:15" ht="27.75" customHeight="1">
      <c r="A79" s="144"/>
      <c r="B79" s="143"/>
      <c r="C79" s="146"/>
      <c r="D79" s="146"/>
      <c r="E79" s="146"/>
      <c r="F79" s="142">
        <f t="shared" si="4"/>
        <v>0</v>
      </c>
      <c r="G79" s="537" t="s">
        <v>203</v>
      </c>
      <c r="H79" s="538"/>
      <c r="I79" s="538"/>
      <c r="J79" s="539"/>
      <c r="K79" s="166" t="s">
        <v>202</v>
      </c>
      <c r="L79" s="145">
        <v>1615</v>
      </c>
      <c r="M79" s="141">
        <f t="shared" si="5"/>
        <v>0</v>
      </c>
      <c r="N79" s="477"/>
      <c r="O79" s="130"/>
    </row>
    <row r="80" spans="1:15" ht="54" customHeight="1">
      <c r="A80" s="144"/>
      <c r="B80" s="143"/>
      <c r="C80" s="146"/>
      <c r="D80" s="146"/>
      <c r="E80" s="146"/>
      <c r="F80" s="167">
        <f t="shared" si="4"/>
        <v>0</v>
      </c>
      <c r="G80" s="540" t="s">
        <v>201</v>
      </c>
      <c r="H80" s="540"/>
      <c r="I80" s="540"/>
      <c r="J80" s="540"/>
      <c r="K80" s="166" t="s">
        <v>200</v>
      </c>
      <c r="L80" s="145">
        <v>1670</v>
      </c>
      <c r="M80" s="141">
        <f t="shared" si="5"/>
        <v>0</v>
      </c>
      <c r="N80" s="477"/>
      <c r="O80" s="130"/>
    </row>
    <row r="81" spans="1:15" ht="13">
      <c r="A81" s="191"/>
      <c r="B81" s="190"/>
      <c r="C81" s="189"/>
      <c r="D81" s="189"/>
      <c r="E81" s="189"/>
      <c r="F81" s="188"/>
      <c r="G81" s="187"/>
      <c r="H81" s="187"/>
      <c r="I81" s="187"/>
      <c r="J81" s="187"/>
      <c r="K81" s="186"/>
      <c r="L81" s="180" t="s">
        <v>55</v>
      </c>
      <c r="M81" s="179">
        <f>SUM(M71:M80)</f>
        <v>0</v>
      </c>
      <c r="N81" s="477"/>
      <c r="O81" s="130"/>
    </row>
    <row r="82" spans="1:15" ht="18" customHeight="1">
      <c r="A82" s="527" t="s">
        <v>138</v>
      </c>
      <c r="B82" s="528"/>
      <c r="C82" s="528"/>
      <c r="D82" s="528"/>
      <c r="E82" s="529"/>
      <c r="F82" s="530" t="s">
        <v>199</v>
      </c>
      <c r="G82" s="506"/>
      <c r="H82" s="506"/>
      <c r="I82" s="506"/>
      <c r="J82" s="506"/>
      <c r="K82" s="506"/>
      <c r="L82" s="506"/>
      <c r="M82" s="506"/>
      <c r="N82" s="477"/>
    </row>
    <row r="83" spans="1:15" ht="34.5">
      <c r="A83" s="152" t="str">
        <f>+'DATOS MAESTROS'!$B$8</f>
        <v>N/A</v>
      </c>
      <c r="B83" s="151" t="str">
        <f>+'DATOS MAESTROS'!$B$9</f>
        <v>N/A</v>
      </c>
      <c r="C83" s="150">
        <f>+'DATOS MAESTROS'!$B$10</f>
        <v>46218</v>
      </c>
      <c r="D83" s="150">
        <f>+'DATOS MAESTROS'!$B$11</f>
        <v>46219</v>
      </c>
      <c r="E83" s="150">
        <f>+'DATOS MAESTROS'!$B$12</f>
        <v>46220</v>
      </c>
      <c r="F83" s="149" t="s">
        <v>56</v>
      </c>
      <c r="G83" s="508" t="s">
        <v>136</v>
      </c>
      <c r="H83" s="509"/>
      <c r="I83" s="486"/>
      <c r="J83" s="510"/>
      <c r="K83" s="56" t="s">
        <v>53</v>
      </c>
      <c r="L83" s="148" t="s">
        <v>135</v>
      </c>
      <c r="M83" s="147" t="s">
        <v>134</v>
      </c>
      <c r="N83" s="477"/>
    </row>
    <row r="84" spans="1:15" ht="32.25" customHeight="1">
      <c r="A84" s="174"/>
      <c r="B84" s="173"/>
      <c r="C84" s="109"/>
      <c r="D84" s="109"/>
      <c r="E84" s="109"/>
      <c r="F84" s="142">
        <f t="shared" ref="F84:F93" si="6">SUM(A84:E84)</f>
        <v>0</v>
      </c>
      <c r="G84" s="537" t="s">
        <v>198</v>
      </c>
      <c r="H84" s="538"/>
      <c r="I84" s="538"/>
      <c r="J84" s="539"/>
      <c r="K84" s="166" t="s">
        <v>190</v>
      </c>
      <c r="L84" s="145">
        <v>1005</v>
      </c>
      <c r="M84" s="141">
        <f t="shared" ref="M84:M93" si="7">+L84*F84</f>
        <v>0</v>
      </c>
      <c r="N84" s="477"/>
      <c r="O84" s="130"/>
    </row>
    <row r="85" spans="1:15" ht="26.25" customHeight="1">
      <c r="A85" s="174"/>
      <c r="B85" s="173"/>
      <c r="C85" s="109"/>
      <c r="D85" s="109"/>
      <c r="E85" s="109"/>
      <c r="F85" s="142">
        <f t="shared" si="6"/>
        <v>0</v>
      </c>
      <c r="G85" s="537" t="s">
        <v>197</v>
      </c>
      <c r="H85" s="538"/>
      <c r="I85" s="538"/>
      <c r="J85" s="539"/>
      <c r="K85" s="166" t="s">
        <v>190</v>
      </c>
      <c r="L85" s="145">
        <v>230</v>
      </c>
      <c r="M85" s="141">
        <f t="shared" si="7"/>
        <v>0</v>
      </c>
      <c r="N85" s="477"/>
      <c r="O85" s="130"/>
    </row>
    <row r="86" spans="1:15" ht="27.75" customHeight="1">
      <c r="A86" s="144"/>
      <c r="B86" s="143"/>
      <c r="C86" s="146"/>
      <c r="D86" s="146"/>
      <c r="E86" s="109"/>
      <c r="F86" s="142">
        <f t="shared" si="6"/>
        <v>0</v>
      </c>
      <c r="G86" s="537" t="s">
        <v>196</v>
      </c>
      <c r="H86" s="538"/>
      <c r="I86" s="538"/>
      <c r="J86" s="539"/>
      <c r="K86" s="166" t="s">
        <v>190</v>
      </c>
      <c r="L86" s="145">
        <v>690</v>
      </c>
      <c r="M86" s="141">
        <f t="shared" si="7"/>
        <v>0</v>
      </c>
      <c r="N86" s="477"/>
      <c r="O86" s="130"/>
    </row>
    <row r="87" spans="1:15" ht="27" customHeight="1">
      <c r="A87" s="144"/>
      <c r="B87" s="143"/>
      <c r="C87" s="146"/>
      <c r="D87" s="146"/>
      <c r="E87" s="109"/>
      <c r="F87" s="142">
        <f t="shared" si="6"/>
        <v>0</v>
      </c>
      <c r="G87" s="537" t="s">
        <v>195</v>
      </c>
      <c r="H87" s="538"/>
      <c r="I87" s="538"/>
      <c r="J87" s="539"/>
      <c r="K87" s="166" t="s">
        <v>190</v>
      </c>
      <c r="L87" s="145">
        <v>660</v>
      </c>
      <c r="M87" s="141">
        <f t="shared" si="7"/>
        <v>0</v>
      </c>
      <c r="N87" s="477"/>
      <c r="O87" s="130"/>
    </row>
    <row r="88" spans="1:15" ht="12.75" customHeight="1">
      <c r="A88" s="174"/>
      <c r="B88" s="173"/>
      <c r="C88" s="109"/>
      <c r="D88" s="109"/>
      <c r="E88" s="109"/>
      <c r="F88" s="142">
        <f t="shared" si="6"/>
        <v>0</v>
      </c>
      <c r="G88" s="537" t="s">
        <v>194</v>
      </c>
      <c r="H88" s="538"/>
      <c r="I88" s="538"/>
      <c r="J88" s="539"/>
      <c r="K88" s="166" t="s">
        <v>192</v>
      </c>
      <c r="L88" s="145">
        <v>11635</v>
      </c>
      <c r="M88" s="141">
        <f t="shared" si="7"/>
        <v>0</v>
      </c>
      <c r="N88" s="477"/>
      <c r="O88" s="130"/>
    </row>
    <row r="89" spans="1:15" ht="13">
      <c r="A89" s="144"/>
      <c r="B89" s="143"/>
      <c r="C89" s="146"/>
      <c r="D89" s="146"/>
      <c r="E89" s="146"/>
      <c r="F89" s="142">
        <f t="shared" si="6"/>
        <v>0</v>
      </c>
      <c r="G89" s="541" t="s">
        <v>193</v>
      </c>
      <c r="H89" s="542"/>
      <c r="I89" s="542"/>
      <c r="J89" s="543"/>
      <c r="K89" s="166" t="s">
        <v>192</v>
      </c>
      <c r="L89" s="145">
        <v>8870</v>
      </c>
      <c r="M89" s="141">
        <f t="shared" si="7"/>
        <v>0</v>
      </c>
      <c r="N89" s="477"/>
      <c r="O89" s="130"/>
    </row>
    <row r="90" spans="1:15" ht="24.75" customHeight="1">
      <c r="A90" s="144"/>
      <c r="B90" s="143"/>
      <c r="C90" s="146"/>
      <c r="D90" s="146"/>
      <c r="E90" s="146"/>
      <c r="F90" s="142">
        <f t="shared" si="6"/>
        <v>0</v>
      </c>
      <c r="G90" s="537" t="s">
        <v>191</v>
      </c>
      <c r="H90" s="538"/>
      <c r="I90" s="538"/>
      <c r="J90" s="539"/>
      <c r="K90" s="166" t="s">
        <v>190</v>
      </c>
      <c r="L90" s="145">
        <v>1880</v>
      </c>
      <c r="M90" s="141">
        <f t="shared" si="7"/>
        <v>0</v>
      </c>
      <c r="N90" s="477"/>
      <c r="O90" s="130"/>
    </row>
    <row r="91" spans="1:15" ht="27.75" customHeight="1">
      <c r="A91" s="144"/>
      <c r="B91" s="143"/>
      <c r="C91" s="146"/>
      <c r="D91" s="146"/>
      <c r="E91" s="146"/>
      <c r="F91" s="142">
        <f t="shared" si="6"/>
        <v>0</v>
      </c>
      <c r="G91" s="537" t="s">
        <v>189</v>
      </c>
      <c r="H91" s="538"/>
      <c r="I91" s="538"/>
      <c r="J91" s="539"/>
      <c r="K91" s="166" t="s">
        <v>186</v>
      </c>
      <c r="L91" s="145">
        <v>500</v>
      </c>
      <c r="M91" s="141">
        <f t="shared" si="7"/>
        <v>0</v>
      </c>
      <c r="N91" s="477"/>
      <c r="O91" s="130"/>
    </row>
    <row r="92" spans="1:15" ht="25.5" customHeight="1">
      <c r="A92" s="144"/>
      <c r="B92" s="143"/>
      <c r="C92" s="146"/>
      <c r="D92" s="146"/>
      <c r="E92" s="146"/>
      <c r="F92" s="142">
        <f t="shared" si="6"/>
        <v>0</v>
      </c>
      <c r="G92" s="537" t="s">
        <v>188</v>
      </c>
      <c r="H92" s="538"/>
      <c r="I92" s="538"/>
      <c r="J92" s="539"/>
      <c r="K92" s="166" t="s">
        <v>186</v>
      </c>
      <c r="L92" s="145">
        <v>500</v>
      </c>
      <c r="M92" s="141">
        <f t="shared" si="7"/>
        <v>0</v>
      </c>
      <c r="N92" s="477"/>
      <c r="O92" s="130"/>
    </row>
    <row r="93" spans="1:15" ht="13">
      <c r="A93" s="144"/>
      <c r="B93" s="143"/>
      <c r="C93" s="146"/>
      <c r="D93" s="146"/>
      <c r="E93" s="146"/>
      <c r="F93" s="142">
        <f t="shared" si="6"/>
        <v>0</v>
      </c>
      <c r="G93" s="537" t="s">
        <v>187</v>
      </c>
      <c r="H93" s="538"/>
      <c r="I93" s="538"/>
      <c r="J93" s="539"/>
      <c r="K93" s="166" t="s">
        <v>186</v>
      </c>
      <c r="L93" s="145">
        <v>500</v>
      </c>
      <c r="M93" s="141">
        <f t="shared" si="7"/>
        <v>0</v>
      </c>
      <c r="N93" s="477"/>
      <c r="O93" s="130"/>
    </row>
    <row r="94" spans="1:15" ht="13">
      <c r="A94" s="185"/>
      <c r="B94" s="177"/>
      <c r="C94" s="184"/>
      <c r="D94" s="184"/>
      <c r="E94" s="184"/>
      <c r="F94" s="183"/>
      <c r="G94" s="182"/>
      <c r="H94" s="182"/>
      <c r="I94" s="182"/>
      <c r="J94" s="182"/>
      <c r="K94" s="181"/>
      <c r="L94" s="180" t="s">
        <v>55</v>
      </c>
      <c r="M94" s="179">
        <f>SUM(M84:M93)</f>
        <v>0</v>
      </c>
      <c r="N94" s="477"/>
      <c r="O94" s="130"/>
    </row>
    <row r="95" spans="1:15" ht="18" customHeight="1">
      <c r="A95" s="527" t="s">
        <v>138</v>
      </c>
      <c r="B95" s="528"/>
      <c r="C95" s="528"/>
      <c r="D95" s="528"/>
      <c r="E95" s="529"/>
      <c r="F95" s="544" t="s">
        <v>185</v>
      </c>
      <c r="G95" s="545"/>
      <c r="H95" s="545"/>
      <c r="I95" s="545"/>
      <c r="J95" s="545"/>
      <c r="K95" s="545"/>
      <c r="L95" s="545"/>
      <c r="M95" s="545"/>
      <c r="N95" s="477"/>
    </row>
    <row r="96" spans="1:15" ht="34.5">
      <c r="A96" s="152" t="str">
        <f>+'DATOS MAESTROS'!$B$8</f>
        <v>N/A</v>
      </c>
      <c r="B96" s="151" t="str">
        <f>+'DATOS MAESTROS'!$B$9</f>
        <v>N/A</v>
      </c>
      <c r="C96" s="150">
        <f>+'DATOS MAESTROS'!$B$10</f>
        <v>46218</v>
      </c>
      <c r="D96" s="150">
        <f>+'DATOS MAESTROS'!$B$11</f>
        <v>46219</v>
      </c>
      <c r="E96" s="150">
        <f>+'DATOS MAESTROS'!$B$12</f>
        <v>46220</v>
      </c>
      <c r="F96" s="149" t="s">
        <v>56</v>
      </c>
      <c r="G96" s="508" t="s">
        <v>136</v>
      </c>
      <c r="H96" s="509"/>
      <c r="I96" s="486"/>
      <c r="J96" s="510"/>
      <c r="K96" s="56" t="s">
        <v>53</v>
      </c>
      <c r="L96" s="148" t="s">
        <v>135</v>
      </c>
      <c r="M96" s="147" t="s">
        <v>134</v>
      </c>
      <c r="N96" s="477"/>
    </row>
    <row r="97" spans="1:15" ht="24.75" customHeight="1">
      <c r="A97" s="144"/>
      <c r="B97" s="143"/>
      <c r="C97" s="146"/>
      <c r="D97" s="146"/>
      <c r="E97" s="146"/>
      <c r="F97" s="142">
        <f>SUM(A97:E97)</f>
        <v>0</v>
      </c>
      <c r="G97" s="537" t="s">
        <v>184</v>
      </c>
      <c r="H97" s="538"/>
      <c r="I97" s="538"/>
      <c r="J97" s="539"/>
      <c r="K97" s="166" t="s">
        <v>183</v>
      </c>
      <c r="L97" s="155">
        <v>3355</v>
      </c>
      <c r="M97" s="141">
        <f>+L97*F97</f>
        <v>0</v>
      </c>
      <c r="N97" s="477"/>
      <c r="O97" s="130"/>
    </row>
    <row r="98" spans="1:15" ht="13">
      <c r="A98" s="140"/>
      <c r="B98" s="139"/>
      <c r="C98" s="139"/>
      <c r="D98" s="139"/>
      <c r="E98" s="177"/>
      <c r="F98" s="176"/>
      <c r="G98" s="175"/>
      <c r="H98" s="175"/>
      <c r="I98" s="175"/>
      <c r="J98" s="175"/>
      <c r="K98" s="175"/>
      <c r="L98" s="131" t="s">
        <v>55</v>
      </c>
      <c r="M98" s="178">
        <f>SUM(M97:M97)</f>
        <v>0</v>
      </c>
      <c r="N98" s="477"/>
      <c r="O98" s="130"/>
    </row>
    <row r="99" spans="1:15" ht="18" customHeight="1">
      <c r="A99" s="527" t="s">
        <v>138</v>
      </c>
      <c r="B99" s="528"/>
      <c r="C99" s="528"/>
      <c r="D99" s="528"/>
      <c r="E99" s="529"/>
      <c r="F99" s="506" t="s">
        <v>182</v>
      </c>
      <c r="G99" s="506"/>
      <c r="H99" s="506"/>
      <c r="I99" s="506"/>
      <c r="J99" s="506"/>
      <c r="K99" s="506"/>
      <c r="L99" s="506"/>
      <c r="M99" s="506"/>
      <c r="N99" s="477"/>
    </row>
    <row r="100" spans="1:15" ht="34.5">
      <c r="A100" s="152" t="str">
        <f>+'DATOS MAESTROS'!$B$8</f>
        <v>N/A</v>
      </c>
      <c r="B100" s="151" t="str">
        <f>+'DATOS MAESTROS'!$B$9</f>
        <v>N/A</v>
      </c>
      <c r="C100" s="150">
        <f>+'DATOS MAESTROS'!$B$10</f>
        <v>46218</v>
      </c>
      <c r="D100" s="150">
        <f>+'DATOS MAESTROS'!$B$11</f>
        <v>46219</v>
      </c>
      <c r="E100" s="150">
        <f>+'DATOS MAESTROS'!$B$12</f>
        <v>46220</v>
      </c>
      <c r="F100" s="149" t="s">
        <v>56</v>
      </c>
      <c r="G100" s="508" t="s">
        <v>136</v>
      </c>
      <c r="H100" s="509"/>
      <c r="I100" s="486"/>
      <c r="J100" s="510"/>
      <c r="K100" s="56" t="s">
        <v>53</v>
      </c>
      <c r="L100" s="148" t="s">
        <v>135</v>
      </c>
      <c r="M100" s="147" t="s">
        <v>134</v>
      </c>
      <c r="N100" s="477"/>
    </row>
    <row r="101" spans="1:15" ht="12.75" customHeight="1">
      <c r="A101" s="144"/>
      <c r="B101" s="143"/>
      <c r="C101" s="146"/>
      <c r="D101" s="146"/>
      <c r="E101" s="146"/>
      <c r="F101" s="142">
        <f>SUM(A101:E101)</f>
        <v>0</v>
      </c>
      <c r="G101" s="537" t="s">
        <v>181</v>
      </c>
      <c r="H101" s="538"/>
      <c r="I101" s="538"/>
      <c r="J101" s="539"/>
      <c r="K101" s="166" t="s">
        <v>180</v>
      </c>
      <c r="L101" s="155">
        <v>840</v>
      </c>
      <c r="M101" s="141">
        <f>+L101*F101</f>
        <v>0</v>
      </c>
      <c r="N101" s="477"/>
      <c r="O101" s="130"/>
    </row>
    <row r="102" spans="1:15" ht="12.75" customHeight="1">
      <c r="A102" s="144"/>
      <c r="B102" s="143"/>
      <c r="C102" s="146"/>
      <c r="D102" s="146"/>
      <c r="E102" s="146"/>
      <c r="F102" s="142">
        <f>SUM(A102:E102)</f>
        <v>0</v>
      </c>
      <c r="G102" s="537" t="s">
        <v>179</v>
      </c>
      <c r="H102" s="538"/>
      <c r="I102" s="538"/>
      <c r="J102" s="539"/>
      <c r="K102" s="166" t="s">
        <v>178</v>
      </c>
      <c r="L102" s="155">
        <v>920</v>
      </c>
      <c r="M102" s="141">
        <f>+L102*F102</f>
        <v>0</v>
      </c>
      <c r="N102" s="477"/>
      <c r="O102" s="130"/>
    </row>
    <row r="103" spans="1:15" ht="12.75" customHeight="1">
      <c r="A103" s="140"/>
      <c r="B103" s="139"/>
      <c r="C103" s="139"/>
      <c r="D103" s="139"/>
      <c r="E103" s="177"/>
      <c r="F103" s="176"/>
      <c r="G103" s="175"/>
      <c r="H103" s="175"/>
      <c r="I103" s="175"/>
      <c r="J103" s="175"/>
      <c r="K103" s="133"/>
      <c r="L103" s="131" t="s">
        <v>55</v>
      </c>
      <c r="M103" s="131">
        <f>SUM(M101:M102)</f>
        <v>0</v>
      </c>
      <c r="N103" s="477"/>
      <c r="O103" s="130"/>
    </row>
    <row r="104" spans="1:15" ht="18" customHeight="1">
      <c r="A104" s="527" t="s">
        <v>138</v>
      </c>
      <c r="B104" s="528"/>
      <c r="C104" s="528"/>
      <c r="D104" s="528"/>
      <c r="E104" s="529"/>
      <c r="F104" s="506" t="s">
        <v>177</v>
      </c>
      <c r="G104" s="506"/>
      <c r="H104" s="506"/>
      <c r="I104" s="506"/>
      <c r="J104" s="506"/>
      <c r="K104" s="506"/>
      <c r="L104" s="506"/>
      <c r="M104" s="506"/>
      <c r="N104" s="477"/>
    </row>
    <row r="105" spans="1:15" ht="34.5">
      <c r="A105" s="152" t="str">
        <f>+'DATOS MAESTROS'!$B$8</f>
        <v>N/A</v>
      </c>
      <c r="B105" s="151" t="str">
        <f>+'DATOS MAESTROS'!$B$9</f>
        <v>N/A</v>
      </c>
      <c r="C105" s="150">
        <f>+'DATOS MAESTROS'!$B$10</f>
        <v>46218</v>
      </c>
      <c r="D105" s="150">
        <f>+'DATOS MAESTROS'!$B$11</f>
        <v>46219</v>
      </c>
      <c r="E105" s="150">
        <f>+'DATOS MAESTROS'!$B$12</f>
        <v>46220</v>
      </c>
      <c r="F105" s="149" t="s">
        <v>56</v>
      </c>
      <c r="G105" s="531" t="s">
        <v>136</v>
      </c>
      <c r="H105" s="532"/>
      <c r="I105" s="532"/>
      <c r="J105" s="533"/>
      <c r="K105" s="56" t="s">
        <v>176</v>
      </c>
      <c r="L105" s="148" t="s">
        <v>135</v>
      </c>
      <c r="M105" s="147" t="s">
        <v>134</v>
      </c>
      <c r="N105" s="477"/>
    </row>
    <row r="106" spans="1:15" ht="13">
      <c r="A106" s="160"/>
      <c r="B106" s="159"/>
      <c r="C106" s="158"/>
      <c r="D106" s="158"/>
      <c r="E106" s="158"/>
      <c r="F106" s="156"/>
      <c r="G106" s="546" t="s">
        <v>175</v>
      </c>
      <c r="H106" s="547"/>
      <c r="I106" s="547"/>
      <c r="J106" s="547"/>
      <c r="K106" s="547"/>
      <c r="L106" s="548"/>
      <c r="M106" s="156"/>
      <c r="N106" s="477"/>
    </row>
    <row r="107" spans="1:15" ht="12.75" customHeight="1">
      <c r="A107" s="174"/>
      <c r="B107" s="173"/>
      <c r="C107" s="109"/>
      <c r="D107" s="109"/>
      <c r="E107" s="109"/>
      <c r="F107" s="142">
        <f>SUM(A107:E107)</f>
        <v>0</v>
      </c>
      <c r="G107" s="523" t="s">
        <v>174</v>
      </c>
      <c r="H107" s="524"/>
      <c r="I107" s="524"/>
      <c r="J107" s="525"/>
      <c r="K107" s="172" t="s">
        <v>167</v>
      </c>
      <c r="L107" s="155">
        <v>435</v>
      </c>
      <c r="M107" s="141">
        <f>+L107*F107</f>
        <v>0</v>
      </c>
      <c r="N107" s="477"/>
      <c r="O107" s="130"/>
    </row>
    <row r="108" spans="1:15" ht="12.75" customHeight="1">
      <c r="A108" s="174"/>
      <c r="B108" s="173"/>
      <c r="C108" s="109"/>
      <c r="D108" s="109"/>
      <c r="E108" s="109"/>
      <c r="F108" s="142">
        <f>SUM(A108:E108)</f>
        <v>0</v>
      </c>
      <c r="G108" s="523" t="s">
        <v>173</v>
      </c>
      <c r="H108" s="524"/>
      <c r="I108" s="524"/>
      <c r="J108" s="549"/>
      <c r="K108" s="172" t="s">
        <v>167</v>
      </c>
      <c r="L108" s="155">
        <v>505</v>
      </c>
      <c r="M108" s="141">
        <f>+L108*F108</f>
        <v>0</v>
      </c>
      <c r="N108" s="477"/>
      <c r="O108" s="130"/>
    </row>
    <row r="109" spans="1:15" ht="12.75" customHeight="1">
      <c r="A109" s="174"/>
      <c r="B109" s="173"/>
      <c r="C109" s="109"/>
      <c r="D109" s="109"/>
      <c r="E109" s="109"/>
      <c r="F109" s="142">
        <f>SUM(A109:E109)</f>
        <v>0</v>
      </c>
      <c r="G109" s="523" t="s">
        <v>172</v>
      </c>
      <c r="H109" s="524"/>
      <c r="I109" s="524"/>
      <c r="J109" s="549"/>
      <c r="K109" s="172" t="s">
        <v>167</v>
      </c>
      <c r="L109" s="155">
        <v>730</v>
      </c>
      <c r="M109" s="141">
        <f>+L109*F109</f>
        <v>0</v>
      </c>
      <c r="N109" s="477"/>
      <c r="O109" s="130"/>
    </row>
    <row r="110" spans="1:15" ht="13">
      <c r="A110" s="160"/>
      <c r="B110" s="159"/>
      <c r="C110" s="158"/>
      <c r="D110" s="158"/>
      <c r="E110" s="158"/>
      <c r="F110" s="156"/>
      <c r="G110" s="546" t="s">
        <v>171</v>
      </c>
      <c r="H110" s="547"/>
      <c r="I110" s="547"/>
      <c r="J110" s="547"/>
      <c r="K110" s="547"/>
      <c r="L110" s="548"/>
      <c r="M110" s="156"/>
      <c r="N110" s="477"/>
      <c r="O110" s="130"/>
    </row>
    <row r="111" spans="1:15" ht="12.75" customHeight="1">
      <c r="A111" s="174"/>
      <c r="B111" s="173"/>
      <c r="C111" s="109"/>
      <c r="D111" s="109"/>
      <c r="E111" s="109"/>
      <c r="F111" s="167">
        <f>SUM(A111:E111)</f>
        <v>0</v>
      </c>
      <c r="G111" s="550" t="s">
        <v>170</v>
      </c>
      <c r="H111" s="550"/>
      <c r="I111" s="550"/>
      <c r="J111" s="551"/>
      <c r="K111" s="172" t="s">
        <v>167</v>
      </c>
      <c r="L111" s="155">
        <v>840</v>
      </c>
      <c r="M111" s="165">
        <f>+L111*F111</f>
        <v>0</v>
      </c>
      <c r="N111" s="477"/>
      <c r="O111" s="130"/>
    </row>
    <row r="112" spans="1:15" ht="12.75" customHeight="1">
      <c r="A112" s="174"/>
      <c r="B112" s="173"/>
      <c r="C112" s="109"/>
      <c r="D112" s="109"/>
      <c r="E112" s="109"/>
      <c r="F112" s="167">
        <f>SUM(A112:E112)</f>
        <v>0</v>
      </c>
      <c r="G112" s="550" t="s">
        <v>169</v>
      </c>
      <c r="H112" s="550"/>
      <c r="I112" s="550"/>
      <c r="J112" s="551"/>
      <c r="K112" s="172" t="s">
        <v>167</v>
      </c>
      <c r="L112" s="155">
        <v>725</v>
      </c>
      <c r="M112" s="165">
        <f>+L112*F112</f>
        <v>0</v>
      </c>
      <c r="N112" s="477"/>
      <c r="O112" s="130"/>
    </row>
    <row r="113" spans="1:15" ht="12.75" customHeight="1">
      <c r="A113" s="174"/>
      <c r="B113" s="173"/>
      <c r="C113" s="109"/>
      <c r="D113" s="109"/>
      <c r="E113" s="109"/>
      <c r="F113" s="167">
        <f>SUM(A113:E113)</f>
        <v>0</v>
      </c>
      <c r="G113" s="550" t="s">
        <v>168</v>
      </c>
      <c r="H113" s="550"/>
      <c r="I113" s="550"/>
      <c r="J113" s="551"/>
      <c r="K113" s="172" t="s">
        <v>167</v>
      </c>
      <c r="L113" s="155">
        <v>1130</v>
      </c>
      <c r="M113" s="165">
        <f>+L113*F113</f>
        <v>0</v>
      </c>
      <c r="N113" s="477"/>
      <c r="O113" s="130"/>
    </row>
    <row r="114" spans="1:15" ht="13">
      <c r="A114" s="160"/>
      <c r="B114" s="159"/>
      <c r="C114" s="158"/>
      <c r="D114" s="158"/>
      <c r="E114" s="158"/>
      <c r="F114" s="156"/>
      <c r="G114" s="546" t="s">
        <v>166</v>
      </c>
      <c r="H114" s="547"/>
      <c r="I114" s="547"/>
      <c r="J114" s="547"/>
      <c r="K114" s="547"/>
      <c r="L114" s="548"/>
      <c r="M114" s="156"/>
      <c r="N114" s="477"/>
    </row>
    <row r="115" spans="1:15" ht="12.75" customHeight="1">
      <c r="A115" s="144"/>
      <c r="B115" s="143"/>
      <c r="C115" s="109"/>
      <c r="D115" s="109"/>
      <c r="E115" s="109"/>
      <c r="F115" s="167">
        <f>SUM(A115:E115)</f>
        <v>0</v>
      </c>
      <c r="G115" s="523" t="s">
        <v>165</v>
      </c>
      <c r="H115" s="524"/>
      <c r="I115" s="524"/>
      <c r="J115" s="526"/>
      <c r="K115" s="459" t="s">
        <v>150</v>
      </c>
      <c r="L115" s="155">
        <v>1965</v>
      </c>
      <c r="M115" s="165">
        <f>+L115*F115</f>
        <v>0</v>
      </c>
      <c r="N115" s="477"/>
      <c r="O115" s="130"/>
    </row>
    <row r="116" spans="1:15" ht="12.75" customHeight="1">
      <c r="A116" s="144"/>
      <c r="B116" s="143"/>
      <c r="C116" s="109"/>
      <c r="D116" s="109"/>
      <c r="E116" s="109"/>
      <c r="F116" s="167">
        <f>SUM(A116:E116)</f>
        <v>0</v>
      </c>
      <c r="G116" s="523" t="s">
        <v>164</v>
      </c>
      <c r="H116" s="524"/>
      <c r="I116" s="524"/>
      <c r="J116" s="526"/>
      <c r="K116" s="459" t="s">
        <v>150</v>
      </c>
      <c r="L116" s="155">
        <v>2455</v>
      </c>
      <c r="M116" s="165">
        <f>+L116*F116</f>
        <v>0</v>
      </c>
      <c r="N116" s="477"/>
      <c r="O116" s="130"/>
    </row>
    <row r="117" spans="1:15" ht="12.75" customHeight="1">
      <c r="A117" s="144"/>
      <c r="B117" s="143"/>
      <c r="C117" s="109"/>
      <c r="D117" s="109"/>
      <c r="E117" s="109"/>
      <c r="F117" s="167">
        <f>SUM(A117:E117)</f>
        <v>0</v>
      </c>
      <c r="G117" s="523" t="s">
        <v>163</v>
      </c>
      <c r="H117" s="524"/>
      <c r="I117" s="524"/>
      <c r="J117" s="526"/>
      <c r="K117" s="459" t="s">
        <v>150</v>
      </c>
      <c r="L117" s="155">
        <v>3040</v>
      </c>
      <c r="M117" s="165">
        <f>+L117*F117</f>
        <v>0</v>
      </c>
      <c r="N117" s="477"/>
      <c r="O117" s="130"/>
    </row>
    <row r="118" spans="1:15" ht="12.75" customHeight="1">
      <c r="A118" s="171"/>
      <c r="B118" s="170"/>
      <c r="C118" s="169"/>
      <c r="D118" s="169"/>
      <c r="E118" s="169"/>
      <c r="F118" s="167">
        <f>SUM(A118:E118)</f>
        <v>0</v>
      </c>
      <c r="G118" s="523" t="s">
        <v>162</v>
      </c>
      <c r="H118" s="524"/>
      <c r="I118" s="524"/>
      <c r="J118" s="526"/>
      <c r="K118" s="459" t="s">
        <v>150</v>
      </c>
      <c r="L118" s="168">
        <v>2265</v>
      </c>
      <c r="M118" s="165">
        <f>+L118*F118</f>
        <v>0</v>
      </c>
      <c r="N118" s="477"/>
      <c r="O118" s="130"/>
    </row>
    <row r="119" spans="1:15" ht="13">
      <c r="A119" s="160"/>
      <c r="B119" s="159"/>
      <c r="C119" s="158"/>
      <c r="D119" s="158"/>
      <c r="E119" s="158"/>
      <c r="F119" s="156"/>
      <c r="G119" s="546" t="s">
        <v>161</v>
      </c>
      <c r="H119" s="547"/>
      <c r="I119" s="547"/>
      <c r="J119" s="547"/>
      <c r="K119" s="547"/>
      <c r="L119" s="548"/>
      <c r="M119" s="156"/>
      <c r="N119" s="477"/>
      <c r="O119" s="130"/>
    </row>
    <row r="120" spans="1:15" ht="12.75" customHeight="1">
      <c r="A120" s="144"/>
      <c r="B120" s="143"/>
      <c r="C120" s="109"/>
      <c r="D120" s="109"/>
      <c r="E120" s="109"/>
      <c r="F120" s="167">
        <f>SUM(A120:E120)</f>
        <v>0</v>
      </c>
      <c r="G120" s="550" t="s">
        <v>160</v>
      </c>
      <c r="H120" s="550"/>
      <c r="I120" s="550"/>
      <c r="J120" s="550"/>
      <c r="K120" s="459" t="s">
        <v>150</v>
      </c>
      <c r="L120" s="155">
        <v>1110</v>
      </c>
      <c r="M120" s="165">
        <f>+L120*F120</f>
        <v>0</v>
      </c>
      <c r="N120" s="477"/>
      <c r="O120" s="130"/>
    </row>
    <row r="121" spans="1:15" ht="12.75" customHeight="1">
      <c r="A121" s="144"/>
      <c r="B121" s="143"/>
      <c r="C121" s="109"/>
      <c r="D121" s="109"/>
      <c r="E121" s="109"/>
      <c r="F121" s="167">
        <f>SUM(A121:E121)</f>
        <v>0</v>
      </c>
      <c r="G121" s="550" t="s">
        <v>159</v>
      </c>
      <c r="H121" s="550"/>
      <c r="I121" s="550"/>
      <c r="J121" s="550"/>
      <c r="K121" s="459" t="s">
        <v>150</v>
      </c>
      <c r="L121" s="155">
        <v>1320</v>
      </c>
      <c r="M121" s="141">
        <f>+L121*F121</f>
        <v>0</v>
      </c>
      <c r="N121" s="477"/>
      <c r="O121" s="130"/>
    </row>
    <row r="122" spans="1:15" ht="13">
      <c r="A122" s="144"/>
      <c r="B122" s="143"/>
      <c r="C122" s="109"/>
      <c r="D122" s="109"/>
      <c r="E122" s="109"/>
      <c r="F122" s="167">
        <f>SUM(A122:E122)</f>
        <v>0</v>
      </c>
      <c r="G122" s="550" t="s">
        <v>158</v>
      </c>
      <c r="H122" s="550"/>
      <c r="I122" s="550"/>
      <c r="J122" s="550"/>
      <c r="K122" s="459" t="s">
        <v>150</v>
      </c>
      <c r="L122" s="155">
        <v>1475</v>
      </c>
      <c r="M122" s="141">
        <f>+L122*F122</f>
        <v>0</v>
      </c>
      <c r="N122" s="477"/>
      <c r="O122" s="130"/>
    </row>
    <row r="123" spans="1:15" ht="13">
      <c r="A123" s="144"/>
      <c r="B123" s="143"/>
      <c r="C123" s="109"/>
      <c r="D123" s="109"/>
      <c r="E123" s="109"/>
      <c r="F123" s="167">
        <f>SUM(A123:E123)</f>
        <v>0</v>
      </c>
      <c r="G123" s="550" t="s">
        <v>157</v>
      </c>
      <c r="H123" s="550"/>
      <c r="I123" s="550"/>
      <c r="J123" s="550"/>
      <c r="K123" s="459" t="s">
        <v>150</v>
      </c>
      <c r="L123" s="155">
        <v>2045</v>
      </c>
      <c r="M123" s="141">
        <f>+L123*F123</f>
        <v>0</v>
      </c>
      <c r="N123" s="477"/>
      <c r="O123" s="130"/>
    </row>
    <row r="124" spans="1:15" ht="13">
      <c r="A124" s="160"/>
      <c r="B124" s="159"/>
      <c r="C124" s="158"/>
      <c r="D124" s="158"/>
      <c r="E124" s="158"/>
      <c r="F124" s="156"/>
      <c r="G124" s="546" t="s">
        <v>156</v>
      </c>
      <c r="H124" s="547"/>
      <c r="I124" s="547"/>
      <c r="J124" s="547"/>
      <c r="K124" s="547"/>
      <c r="L124" s="548"/>
      <c r="M124" s="156"/>
      <c r="N124" s="477"/>
      <c r="O124" s="130"/>
    </row>
    <row r="125" spans="1:15" ht="12.75" customHeight="1">
      <c r="A125" s="144"/>
      <c r="B125" s="143"/>
      <c r="C125" s="109"/>
      <c r="D125" s="109"/>
      <c r="E125" s="109"/>
      <c r="F125" s="142">
        <f>SUM(A125:E125)</f>
        <v>0</v>
      </c>
      <c r="G125" s="523" t="s">
        <v>155</v>
      </c>
      <c r="H125" s="524"/>
      <c r="I125" s="524"/>
      <c r="J125" s="526"/>
      <c r="K125" s="459" t="s">
        <v>150</v>
      </c>
      <c r="L125" s="155">
        <v>3165</v>
      </c>
      <c r="M125" s="141">
        <f>+L125*F125</f>
        <v>0</v>
      </c>
      <c r="N125" s="477"/>
      <c r="O125" s="130"/>
    </row>
    <row r="126" spans="1:15" ht="13">
      <c r="A126" s="160"/>
      <c r="B126" s="159"/>
      <c r="C126" s="158"/>
      <c r="D126" s="158"/>
      <c r="E126" s="158"/>
      <c r="F126" s="156"/>
      <c r="G126" s="135" t="s">
        <v>154</v>
      </c>
      <c r="H126" s="157"/>
      <c r="I126" s="157"/>
      <c r="J126" s="164"/>
      <c r="K126" s="163"/>
      <c r="L126" s="162"/>
      <c r="M126" s="156"/>
      <c r="N126" s="477"/>
      <c r="O126" s="130"/>
    </row>
    <row r="127" spans="1:15" ht="12.75" customHeight="1">
      <c r="A127" s="144"/>
      <c r="B127" s="143"/>
      <c r="C127" s="109"/>
      <c r="D127" s="109"/>
      <c r="E127" s="109"/>
      <c r="F127" s="142">
        <f>SUM(A127:E127)</f>
        <v>0</v>
      </c>
      <c r="G127" s="523" t="s">
        <v>153</v>
      </c>
      <c r="H127" s="524"/>
      <c r="I127" s="524"/>
      <c r="J127" s="526"/>
      <c r="K127" s="459" t="s">
        <v>150</v>
      </c>
      <c r="L127" s="155">
        <v>1315</v>
      </c>
      <c r="M127" s="141">
        <f>+L127*F127</f>
        <v>0</v>
      </c>
      <c r="N127" s="477"/>
      <c r="O127" s="130"/>
    </row>
    <row r="128" spans="1:15" ht="12.75" customHeight="1">
      <c r="A128" s="144"/>
      <c r="B128" s="143"/>
      <c r="C128" s="109"/>
      <c r="D128" s="109"/>
      <c r="E128" s="109"/>
      <c r="F128" s="142">
        <f>SUM(A128:E128)</f>
        <v>0</v>
      </c>
      <c r="G128" s="523" t="s">
        <v>152</v>
      </c>
      <c r="H128" s="524"/>
      <c r="I128" s="524"/>
      <c r="J128" s="526"/>
      <c r="K128" s="459" t="s">
        <v>150</v>
      </c>
      <c r="L128" s="155">
        <v>1990</v>
      </c>
      <c r="M128" s="141">
        <f>+L128*F128</f>
        <v>0</v>
      </c>
      <c r="N128" s="477"/>
      <c r="O128" s="130"/>
    </row>
    <row r="129" spans="1:15" ht="13">
      <c r="A129" s="144"/>
      <c r="B129" s="143"/>
      <c r="C129" s="109"/>
      <c r="D129" s="109"/>
      <c r="E129" s="109"/>
      <c r="F129" s="142">
        <f>SUM(A129:E129)</f>
        <v>0</v>
      </c>
      <c r="G129" s="523" t="s">
        <v>151</v>
      </c>
      <c r="H129" s="524"/>
      <c r="I129" s="524"/>
      <c r="J129" s="526"/>
      <c r="K129" s="459" t="s">
        <v>150</v>
      </c>
      <c r="L129" s="155">
        <v>1990</v>
      </c>
      <c r="M129" s="141">
        <f>+L129*F129</f>
        <v>0</v>
      </c>
      <c r="N129" s="477"/>
      <c r="O129" s="130"/>
    </row>
    <row r="130" spans="1:15" ht="13">
      <c r="A130" s="160"/>
      <c r="B130" s="159"/>
      <c r="C130" s="158"/>
      <c r="D130" s="158"/>
      <c r="E130" s="158"/>
      <c r="F130" s="156"/>
      <c r="G130" s="135" t="s">
        <v>149</v>
      </c>
      <c r="H130" s="157"/>
      <c r="I130" s="157"/>
      <c r="J130" s="164"/>
      <c r="K130" s="161"/>
      <c r="L130" s="161"/>
      <c r="M130" s="156"/>
      <c r="N130" s="477"/>
      <c r="O130" s="130"/>
    </row>
    <row r="131" spans="1:15" ht="13">
      <c r="A131" s="144"/>
      <c r="B131" s="143"/>
      <c r="C131" s="109"/>
      <c r="D131" s="109"/>
      <c r="E131" s="109"/>
      <c r="F131" s="142">
        <f>SUM(A131:E131)</f>
        <v>0</v>
      </c>
      <c r="G131" s="523" t="s">
        <v>148</v>
      </c>
      <c r="H131" s="524"/>
      <c r="I131" s="524"/>
      <c r="J131" s="526"/>
      <c r="K131" s="459" t="s">
        <v>150</v>
      </c>
      <c r="L131" s="155">
        <v>1760</v>
      </c>
      <c r="M131" s="141">
        <f>+L131*F131</f>
        <v>0</v>
      </c>
      <c r="N131" s="477"/>
      <c r="O131" s="130"/>
    </row>
    <row r="132" spans="1:15" ht="12.75" customHeight="1">
      <c r="A132" s="144"/>
      <c r="B132" s="143"/>
      <c r="C132" s="109"/>
      <c r="D132" s="109"/>
      <c r="E132" s="109"/>
      <c r="F132" s="142">
        <f>SUM(A132:E132)</f>
        <v>0</v>
      </c>
      <c r="G132" s="523" t="s">
        <v>147</v>
      </c>
      <c r="H132" s="524"/>
      <c r="I132" s="524"/>
      <c r="J132" s="526"/>
      <c r="K132" s="459" t="s">
        <v>150</v>
      </c>
      <c r="L132" s="155">
        <v>2750</v>
      </c>
      <c r="M132" s="141">
        <f>+L132*F132</f>
        <v>0</v>
      </c>
      <c r="N132" s="477"/>
      <c r="O132" s="130"/>
    </row>
    <row r="133" spans="1:15" ht="12.75" customHeight="1">
      <c r="A133" s="144"/>
      <c r="B133" s="143"/>
      <c r="C133" s="109"/>
      <c r="D133" s="109"/>
      <c r="E133" s="109"/>
      <c r="F133" s="142">
        <f>SUM(A133:E133)</f>
        <v>0</v>
      </c>
      <c r="G133" s="523" t="s">
        <v>146</v>
      </c>
      <c r="H133" s="524"/>
      <c r="I133" s="524"/>
      <c r="J133" s="526"/>
      <c r="K133" s="459" t="s">
        <v>150</v>
      </c>
      <c r="L133" s="155">
        <v>2785</v>
      </c>
      <c r="M133" s="141">
        <f>+L133*F133</f>
        <v>0</v>
      </c>
      <c r="N133" s="477"/>
      <c r="O133" s="130"/>
    </row>
    <row r="134" spans="1:15" ht="12.75" customHeight="1">
      <c r="A134" s="160"/>
      <c r="B134" s="159"/>
      <c r="C134" s="158"/>
      <c r="D134" s="158"/>
      <c r="E134" s="158"/>
      <c r="F134" s="156"/>
      <c r="G134" s="546" t="s">
        <v>145</v>
      </c>
      <c r="H134" s="547"/>
      <c r="I134" s="547"/>
      <c r="J134" s="547"/>
      <c r="K134" s="547"/>
      <c r="L134" s="548"/>
      <c r="M134" s="156"/>
      <c r="N134" s="477"/>
      <c r="O134" s="130"/>
    </row>
    <row r="135" spans="1:15" ht="13">
      <c r="A135" s="144"/>
      <c r="B135" s="143"/>
      <c r="C135" s="109"/>
      <c r="D135" s="109"/>
      <c r="E135" s="109"/>
      <c r="F135" s="142">
        <f>SUM(A135:E135)</f>
        <v>0</v>
      </c>
      <c r="G135" s="523" t="s">
        <v>144</v>
      </c>
      <c r="H135" s="524"/>
      <c r="I135" s="524"/>
      <c r="J135" s="524"/>
      <c r="K135" s="526"/>
      <c r="L135" s="155">
        <v>1000</v>
      </c>
      <c r="M135" s="141">
        <f>+L135*F135</f>
        <v>0</v>
      </c>
      <c r="N135" s="477"/>
      <c r="O135" s="130"/>
    </row>
    <row r="136" spans="1:15" ht="25.5" customHeight="1">
      <c r="A136" s="144"/>
      <c r="B136" s="143"/>
      <c r="C136" s="109"/>
      <c r="D136" s="109"/>
      <c r="E136" s="109"/>
      <c r="F136" s="142">
        <f>SUM(A136:E136)</f>
        <v>0</v>
      </c>
      <c r="G136" s="523" t="s">
        <v>437</v>
      </c>
      <c r="H136" s="524"/>
      <c r="I136" s="524"/>
      <c r="J136" s="524"/>
      <c r="K136" s="526"/>
      <c r="L136" s="168">
        <v>10112</v>
      </c>
      <c r="M136" s="141">
        <f>+L136*F136</f>
        <v>0</v>
      </c>
      <c r="N136" s="477"/>
      <c r="O136" s="130"/>
    </row>
    <row r="137" spans="1:15" ht="12.75" customHeight="1">
      <c r="A137" s="160"/>
      <c r="B137" s="159"/>
      <c r="C137" s="158"/>
      <c r="D137" s="158"/>
      <c r="E137" s="158"/>
      <c r="F137" s="156"/>
      <c r="G137" s="546" t="s">
        <v>143</v>
      </c>
      <c r="H137" s="547"/>
      <c r="I137" s="547"/>
      <c r="J137" s="547"/>
      <c r="K137" s="547"/>
      <c r="L137" s="548"/>
      <c r="M137" s="156"/>
      <c r="N137" s="477"/>
      <c r="O137" s="130"/>
    </row>
    <row r="138" spans="1:15" ht="26" customHeight="1">
      <c r="A138" s="144"/>
      <c r="B138" s="143"/>
      <c r="C138" s="109"/>
      <c r="D138" s="109"/>
      <c r="E138" s="109"/>
      <c r="F138" s="142">
        <f>SUM(A138:E138)</f>
        <v>0</v>
      </c>
      <c r="G138" s="523" t="s">
        <v>445</v>
      </c>
      <c r="H138" s="524"/>
      <c r="I138" s="524"/>
      <c r="J138" s="524"/>
      <c r="K138" s="526"/>
      <c r="L138" s="155">
        <v>730</v>
      </c>
      <c r="M138" s="141">
        <f>+L138*F138</f>
        <v>0</v>
      </c>
      <c r="N138" s="477"/>
      <c r="O138" s="130"/>
    </row>
    <row r="139" spans="1:15" ht="13">
      <c r="A139" s="144"/>
      <c r="B139" s="143"/>
      <c r="C139" s="109"/>
      <c r="D139" s="109"/>
      <c r="E139" s="109"/>
      <c r="F139" s="142">
        <f>SUM(A139:E139)</f>
        <v>0</v>
      </c>
      <c r="G139" s="523" t="s">
        <v>446</v>
      </c>
      <c r="H139" s="524"/>
      <c r="I139" s="524"/>
      <c r="J139" s="524"/>
      <c r="K139" s="526"/>
      <c r="L139" s="155">
        <v>730</v>
      </c>
      <c r="M139" s="141">
        <f>+L139*F139</f>
        <v>0</v>
      </c>
      <c r="N139" s="477"/>
      <c r="O139" s="130"/>
    </row>
    <row r="140" spans="1:15" ht="13">
      <c r="A140" s="140"/>
      <c r="B140" s="139"/>
      <c r="C140" s="138"/>
      <c r="D140" s="138"/>
      <c r="E140" s="137"/>
      <c r="F140" s="136"/>
      <c r="G140" s="135"/>
      <c r="H140" s="134"/>
      <c r="I140" s="134"/>
      <c r="J140" s="133"/>
      <c r="K140" s="132"/>
      <c r="L140" s="131" t="s">
        <v>55</v>
      </c>
      <c r="M140" s="131">
        <f>SUM(M106:M139)</f>
        <v>0</v>
      </c>
      <c r="N140" s="477"/>
      <c r="O140" s="130"/>
    </row>
    <row r="141" spans="1:15" ht="15.5">
      <c r="A141" s="527" t="s">
        <v>138</v>
      </c>
      <c r="B141" s="528"/>
      <c r="C141" s="528"/>
      <c r="D141" s="528"/>
      <c r="E141" s="529"/>
      <c r="F141" s="153"/>
      <c r="G141" s="552" t="s">
        <v>142</v>
      </c>
      <c r="H141" s="553"/>
      <c r="I141" s="553"/>
      <c r="J141" s="553"/>
      <c r="K141" s="553"/>
      <c r="L141" s="553"/>
      <c r="M141" s="553"/>
      <c r="N141" s="477"/>
    </row>
    <row r="142" spans="1:15" ht="34.5">
      <c r="A142" s="152" t="str">
        <f>+'DATOS MAESTROS'!$B$8</f>
        <v>N/A</v>
      </c>
      <c r="B142" s="151" t="str">
        <f>+'DATOS MAESTROS'!$B$9</f>
        <v>N/A</v>
      </c>
      <c r="C142" s="150">
        <f>+'DATOS MAESTROS'!$B$10</f>
        <v>46218</v>
      </c>
      <c r="D142" s="150">
        <f>+'DATOS MAESTROS'!$B$11</f>
        <v>46219</v>
      </c>
      <c r="E142" s="150">
        <f>+'DATOS MAESTROS'!$B$12</f>
        <v>46220</v>
      </c>
      <c r="F142" s="149" t="s">
        <v>56</v>
      </c>
      <c r="G142" s="554" t="s">
        <v>136</v>
      </c>
      <c r="H142" s="555"/>
      <c r="I142" s="555"/>
      <c r="J142" s="555"/>
      <c r="K142" s="556"/>
      <c r="L142" s="148" t="s">
        <v>135</v>
      </c>
      <c r="M142" s="147" t="s">
        <v>134</v>
      </c>
      <c r="N142" s="477"/>
      <c r="O142" s="130"/>
    </row>
    <row r="143" spans="1:15" ht="13">
      <c r="A143" s="144"/>
      <c r="B143" s="143"/>
      <c r="C143" s="146"/>
      <c r="D143" s="146"/>
      <c r="E143" s="146"/>
      <c r="F143" s="142">
        <f>SUM(A143:E143)</f>
        <v>0</v>
      </c>
      <c r="G143" s="523" t="s">
        <v>141</v>
      </c>
      <c r="H143" s="524"/>
      <c r="I143" s="524"/>
      <c r="J143" s="524"/>
      <c r="K143" s="526"/>
      <c r="L143" s="145">
        <v>1635</v>
      </c>
      <c r="M143" s="141">
        <f>+L143*F143</f>
        <v>0</v>
      </c>
      <c r="N143" s="477"/>
      <c r="O143" s="130"/>
    </row>
    <row r="144" spans="1:15" ht="13">
      <c r="A144" s="144"/>
      <c r="B144" s="143"/>
      <c r="C144" s="109"/>
      <c r="D144" s="109"/>
      <c r="E144" s="109"/>
      <c r="F144" s="142">
        <f>SUM(A144:E144)</f>
        <v>0</v>
      </c>
      <c r="G144" s="523" t="s">
        <v>140</v>
      </c>
      <c r="H144" s="524"/>
      <c r="I144" s="524"/>
      <c r="J144" s="524"/>
      <c r="K144" s="526"/>
      <c r="L144" s="145">
        <v>1440</v>
      </c>
      <c r="M144" s="141">
        <f>+L144*F144</f>
        <v>0</v>
      </c>
      <c r="N144" s="477"/>
      <c r="O144" s="130"/>
    </row>
    <row r="145" spans="1:15" ht="13">
      <c r="A145" s="144"/>
      <c r="B145" s="143"/>
      <c r="C145" s="109"/>
      <c r="D145" s="109"/>
      <c r="E145" s="109"/>
      <c r="F145" s="142">
        <f>SUM(A145:E145)</f>
        <v>0</v>
      </c>
      <c r="G145" s="523" t="s">
        <v>139</v>
      </c>
      <c r="H145" s="524"/>
      <c r="I145" s="524"/>
      <c r="J145" s="524"/>
      <c r="K145" s="526"/>
      <c r="L145" s="145">
        <v>970</v>
      </c>
      <c r="M145" s="141">
        <f>+L145*F145</f>
        <v>0</v>
      </c>
      <c r="N145" s="477"/>
      <c r="O145" s="130"/>
    </row>
    <row r="146" spans="1:15" ht="13">
      <c r="A146" s="140"/>
      <c r="B146" s="139"/>
      <c r="C146" s="138"/>
      <c r="D146" s="138"/>
      <c r="E146" s="137"/>
      <c r="F146" s="136"/>
      <c r="G146" s="135"/>
      <c r="H146" s="134"/>
      <c r="I146" s="134"/>
      <c r="J146" s="133"/>
      <c r="K146" s="132"/>
      <c r="L146" s="131" t="s">
        <v>55</v>
      </c>
      <c r="M146" s="154">
        <f>SUM(M143:M145)</f>
        <v>0</v>
      </c>
      <c r="N146" s="477"/>
      <c r="O146" s="130"/>
    </row>
    <row r="147" spans="1:15" ht="15.5">
      <c r="A147" s="527" t="s">
        <v>138</v>
      </c>
      <c r="B147" s="528"/>
      <c r="C147" s="528"/>
      <c r="D147" s="528"/>
      <c r="E147" s="529"/>
      <c r="F147" s="153"/>
      <c r="G147" s="557" t="s">
        <v>137</v>
      </c>
      <c r="H147" s="558"/>
      <c r="I147" s="558"/>
      <c r="J147" s="558"/>
      <c r="K147" s="558"/>
      <c r="L147" s="558"/>
      <c r="M147" s="558"/>
      <c r="N147" s="477"/>
    </row>
    <row r="148" spans="1:15" ht="34.5">
      <c r="A148" s="152" t="str">
        <f>+'DATOS MAESTROS'!$B$8</f>
        <v>N/A</v>
      </c>
      <c r="B148" s="151" t="str">
        <f>+'DATOS MAESTROS'!$B$9</f>
        <v>N/A</v>
      </c>
      <c r="C148" s="150">
        <f>+'DATOS MAESTROS'!$B$10</f>
        <v>46218</v>
      </c>
      <c r="D148" s="150">
        <f>+'DATOS MAESTROS'!$B$11</f>
        <v>46219</v>
      </c>
      <c r="E148" s="150">
        <f>+'DATOS MAESTROS'!$B$12</f>
        <v>46220</v>
      </c>
      <c r="F148" s="149" t="s">
        <v>56</v>
      </c>
      <c r="G148" s="554" t="s">
        <v>136</v>
      </c>
      <c r="H148" s="555"/>
      <c r="I148" s="555"/>
      <c r="J148" s="555"/>
      <c r="K148" s="556"/>
      <c r="L148" s="148" t="s">
        <v>135</v>
      </c>
      <c r="M148" s="147" t="s">
        <v>134</v>
      </c>
      <c r="N148" s="477"/>
      <c r="O148" s="130"/>
    </row>
    <row r="149" spans="1:15" ht="13">
      <c r="A149" s="144"/>
      <c r="B149" s="143"/>
      <c r="C149" s="146"/>
      <c r="D149" s="146"/>
      <c r="E149" s="146"/>
      <c r="F149" s="142">
        <f>SUM(A149:E149)</f>
        <v>0</v>
      </c>
      <c r="G149" s="523" t="s">
        <v>133</v>
      </c>
      <c r="H149" s="524"/>
      <c r="I149" s="524"/>
      <c r="J149" s="524"/>
      <c r="K149" s="526"/>
      <c r="L149" s="145">
        <v>435</v>
      </c>
      <c r="M149" s="141">
        <f>+L149*F149</f>
        <v>0</v>
      </c>
      <c r="N149" s="477"/>
      <c r="O149" s="130"/>
    </row>
    <row r="150" spans="1:15" ht="13">
      <c r="A150" s="144"/>
      <c r="B150" s="143"/>
      <c r="C150" s="109"/>
      <c r="D150" s="109"/>
      <c r="E150" s="109"/>
      <c r="F150" s="142">
        <f>SUM(A150:E150)</f>
        <v>0</v>
      </c>
      <c r="G150" s="523" t="s">
        <v>132</v>
      </c>
      <c r="H150" s="524"/>
      <c r="I150" s="524"/>
      <c r="J150" s="524"/>
      <c r="K150" s="526"/>
      <c r="L150" s="145">
        <v>230</v>
      </c>
      <c r="M150" s="141">
        <f>+L150*F150</f>
        <v>0</v>
      </c>
      <c r="N150" s="477"/>
      <c r="O150" s="130"/>
    </row>
    <row r="151" spans="1:15" ht="12.75" customHeight="1">
      <c r="A151" s="144"/>
      <c r="B151" s="143"/>
      <c r="C151" s="109"/>
      <c r="D151" s="109"/>
      <c r="E151" s="109"/>
      <c r="F151" s="142">
        <f>SUM(A151:E151)</f>
        <v>0</v>
      </c>
      <c r="G151" s="523" t="s">
        <v>455</v>
      </c>
      <c r="H151" s="524"/>
      <c r="I151" s="524"/>
      <c r="J151" s="524"/>
      <c r="K151" s="526"/>
      <c r="L151" s="460">
        <v>38.28</v>
      </c>
      <c r="M151" s="141">
        <f>+L151*F151</f>
        <v>0</v>
      </c>
      <c r="N151" s="477"/>
      <c r="O151" s="130"/>
    </row>
    <row r="152" spans="1:15" ht="13">
      <c r="A152" s="140"/>
      <c r="B152" s="139"/>
      <c r="C152" s="138"/>
      <c r="D152" s="138"/>
      <c r="E152" s="137"/>
      <c r="F152" s="136"/>
      <c r="G152" s="135"/>
      <c r="H152" s="134"/>
      <c r="I152" s="134"/>
      <c r="J152" s="133"/>
      <c r="K152" s="132"/>
      <c r="L152" s="131" t="s">
        <v>55</v>
      </c>
      <c r="M152" s="131">
        <f>SUM(M149:M151)</f>
        <v>0</v>
      </c>
      <c r="N152" s="477"/>
      <c r="O152" s="130"/>
    </row>
    <row r="153" spans="1:15" ht="13">
      <c r="A153" s="559" t="s">
        <v>131</v>
      </c>
      <c r="B153" s="560"/>
      <c r="C153" s="560"/>
      <c r="D153" s="560"/>
      <c r="E153" s="561"/>
      <c r="F153" s="562"/>
      <c r="G153" s="562"/>
      <c r="H153" s="562"/>
      <c r="I153" s="561"/>
      <c r="J153" s="561"/>
      <c r="K153" s="561"/>
      <c r="L153" s="561"/>
      <c r="M153" s="561"/>
      <c r="N153" s="477"/>
    </row>
    <row r="154" spans="1:15">
      <c r="A154" s="129" t="s">
        <v>130</v>
      </c>
      <c r="B154" s="32"/>
      <c r="C154" s="19"/>
      <c r="D154" s="19"/>
      <c r="E154" s="128"/>
      <c r="F154" s="127"/>
      <c r="G154" s="127"/>
      <c r="H154" s="563"/>
      <c r="I154" s="563"/>
      <c r="J154" s="563"/>
      <c r="K154" s="563"/>
      <c r="L154" s="563"/>
      <c r="M154" s="563"/>
      <c r="N154" s="477"/>
    </row>
    <row r="155" spans="1:15">
      <c r="A155" s="565"/>
      <c r="B155" s="461"/>
      <c r="C155" s="461"/>
      <c r="D155" s="461"/>
      <c r="E155" s="461"/>
      <c r="F155" s="461"/>
      <c r="G155" s="461"/>
      <c r="H155" s="461"/>
      <c r="I155" s="461"/>
      <c r="J155" s="461"/>
      <c r="K155" s="461"/>
      <c r="L155" s="461"/>
      <c r="M155" s="461"/>
      <c r="N155" s="477"/>
    </row>
    <row r="156" spans="1:15">
      <c r="A156" s="564"/>
      <c r="B156" s="462"/>
      <c r="C156" s="462"/>
      <c r="D156" s="462"/>
      <c r="E156" s="462"/>
      <c r="F156" s="462"/>
      <c r="G156" s="462"/>
      <c r="H156" s="462"/>
      <c r="I156" s="462"/>
      <c r="J156" s="462"/>
      <c r="K156" s="462"/>
      <c r="L156" s="462"/>
      <c r="M156" s="462"/>
      <c r="N156" s="477"/>
    </row>
    <row r="157" spans="1:15">
      <c r="A157" s="565"/>
      <c r="B157" s="461"/>
      <c r="C157" s="461"/>
      <c r="D157" s="461"/>
      <c r="E157" s="461"/>
      <c r="F157" s="461"/>
      <c r="G157" s="461"/>
      <c r="H157" s="461"/>
      <c r="I157" s="461"/>
      <c r="J157" s="461"/>
      <c r="K157" s="461"/>
      <c r="L157" s="461"/>
      <c r="M157" s="461"/>
      <c r="N157" s="477"/>
    </row>
    <row r="158" spans="1:15">
      <c r="A158" s="565"/>
      <c r="B158" s="461"/>
      <c r="C158" s="461"/>
      <c r="D158" s="461"/>
      <c r="E158" s="461"/>
      <c r="F158" s="461"/>
      <c r="G158" s="461"/>
      <c r="H158" s="461"/>
      <c r="I158" s="461"/>
      <c r="J158" s="461"/>
      <c r="K158" s="461"/>
      <c r="L158" s="461"/>
      <c r="M158" s="461"/>
      <c r="N158" s="477"/>
    </row>
    <row r="159" spans="1:15">
      <c r="A159" s="565"/>
      <c r="B159" s="461"/>
      <c r="C159" s="461"/>
      <c r="D159" s="461"/>
      <c r="E159" s="461"/>
      <c r="F159" s="461"/>
      <c r="G159" s="461"/>
      <c r="H159" s="461"/>
      <c r="I159" s="461"/>
      <c r="J159" s="461"/>
      <c r="K159" s="461"/>
      <c r="L159" s="461"/>
      <c r="M159" s="461"/>
      <c r="N159" s="477"/>
    </row>
    <row r="160" spans="1:15" ht="13">
      <c r="A160" s="566"/>
      <c r="B160" s="567"/>
      <c r="C160" s="567"/>
      <c r="D160" s="567"/>
      <c r="E160" s="567"/>
      <c r="F160" s="567"/>
      <c r="G160" s="567"/>
      <c r="H160" s="567"/>
      <c r="I160" s="567"/>
      <c r="J160" s="567"/>
      <c r="K160" s="567"/>
      <c r="L160" s="567"/>
      <c r="M160" s="567"/>
      <c r="N160" s="477"/>
    </row>
    <row r="161" spans="1:14" ht="13" thickBot="1">
      <c r="A161" s="27"/>
      <c r="B161" s="22"/>
      <c r="C161" s="22"/>
      <c r="D161" s="22"/>
      <c r="E161" s="22"/>
      <c r="F161" s="22"/>
      <c r="G161" s="22"/>
      <c r="H161" s="22"/>
      <c r="I161" s="22"/>
      <c r="J161" s="126"/>
      <c r="K161" s="110"/>
      <c r="L161" s="110"/>
      <c r="M161" s="22"/>
      <c r="N161" s="477"/>
    </row>
    <row r="162" spans="1:14" ht="12.75" customHeight="1">
      <c r="A162" s="568" t="s">
        <v>129</v>
      </c>
      <c r="B162" s="499"/>
      <c r="C162" s="499"/>
      <c r="D162" s="499"/>
      <c r="E162" s="569"/>
      <c r="F162" s="569"/>
      <c r="G162" s="569"/>
      <c r="H162" s="569"/>
      <c r="I162" s="569"/>
      <c r="J162" s="570" t="s">
        <v>128</v>
      </c>
      <c r="K162" s="571"/>
      <c r="L162" s="572"/>
      <c r="M162" s="125">
        <f>+M57+M68+M81+M94+M98+M103</f>
        <v>0</v>
      </c>
      <c r="N162" s="477"/>
    </row>
    <row r="163" spans="1:14" ht="15.75" customHeight="1">
      <c r="A163" s="573" t="s">
        <v>127</v>
      </c>
      <c r="B163" s="574"/>
      <c r="C163" s="574"/>
      <c r="D163" s="574"/>
      <c r="E163" s="574"/>
      <c r="F163" s="574"/>
      <c r="G163" s="574"/>
      <c r="H163" s="574"/>
      <c r="I163" s="574"/>
      <c r="J163" s="575" t="s">
        <v>126</v>
      </c>
      <c r="K163" s="576"/>
      <c r="L163" s="577"/>
      <c r="M163" s="124">
        <f>+M140</f>
        <v>0</v>
      </c>
      <c r="N163" s="477"/>
    </row>
    <row r="164" spans="1:14" ht="13.5" customHeight="1" thickBot="1">
      <c r="A164" s="573"/>
      <c r="B164" s="574"/>
      <c r="C164" s="574"/>
      <c r="D164" s="574"/>
      <c r="E164" s="574"/>
      <c r="F164" s="574"/>
      <c r="G164" s="574"/>
      <c r="H164" s="574"/>
      <c r="I164" s="574"/>
      <c r="J164" s="578" t="s">
        <v>125</v>
      </c>
      <c r="K164" s="579"/>
      <c r="L164" s="580"/>
      <c r="M164" s="123">
        <f>+M146+M152</f>
        <v>0</v>
      </c>
      <c r="N164" s="477"/>
    </row>
    <row r="165" spans="1:14" ht="20.25" customHeight="1">
      <c r="A165" s="583" t="s">
        <v>124</v>
      </c>
      <c r="B165" s="584"/>
      <c r="C165" s="584"/>
      <c r="D165" s="584"/>
      <c r="E165" s="584"/>
      <c r="F165" s="584"/>
      <c r="G165" s="584"/>
      <c r="H165" s="584"/>
      <c r="I165" s="121"/>
      <c r="J165" s="570" t="s">
        <v>71</v>
      </c>
      <c r="K165" s="571"/>
      <c r="L165" s="572"/>
      <c r="M165" s="122">
        <f>SUM(M162:M164)</f>
        <v>0</v>
      </c>
      <c r="N165" s="477"/>
    </row>
    <row r="166" spans="1:14">
      <c r="A166" s="583"/>
      <c r="B166" s="584"/>
      <c r="C166" s="584"/>
      <c r="D166" s="584"/>
      <c r="E166" s="584"/>
      <c r="F166" s="584"/>
      <c r="G166" s="584"/>
      <c r="H166" s="584"/>
      <c r="I166" s="121"/>
      <c r="J166" s="575" t="s">
        <v>123</v>
      </c>
      <c r="K166" s="576"/>
      <c r="L166" s="577"/>
      <c r="M166" s="120">
        <f>+M165*0.15</f>
        <v>0</v>
      </c>
      <c r="N166" s="477"/>
    </row>
    <row r="167" spans="1:14">
      <c r="A167" s="583"/>
      <c r="B167" s="584"/>
      <c r="C167" s="584"/>
      <c r="D167" s="584"/>
      <c r="E167" s="584"/>
      <c r="F167" s="584"/>
      <c r="G167" s="584"/>
      <c r="H167" s="584"/>
      <c r="I167" s="20"/>
      <c r="J167" s="575" t="s">
        <v>122</v>
      </c>
      <c r="K167" s="576"/>
      <c r="L167" s="577"/>
      <c r="M167" s="120">
        <f>+M165*0.16</f>
        <v>0</v>
      </c>
      <c r="N167" s="477"/>
    </row>
    <row r="168" spans="1:14" ht="15.75" customHeight="1" thickBot="1">
      <c r="A168" s="119"/>
      <c r="B168" s="118"/>
      <c r="C168" s="118"/>
      <c r="D168" s="118"/>
      <c r="E168" s="117"/>
      <c r="F168" s="117"/>
      <c r="G168" s="117"/>
      <c r="H168" s="117"/>
      <c r="I168" s="116"/>
      <c r="J168" s="585" t="s">
        <v>121</v>
      </c>
      <c r="K168" s="586"/>
      <c r="L168" s="587"/>
      <c r="M168" s="115">
        <f>SUM(M165:M167)</f>
        <v>0</v>
      </c>
      <c r="N168" s="478"/>
    </row>
    <row r="169" spans="1:14" ht="13" thickBot="1">
      <c r="A169" s="22"/>
      <c r="B169" s="22"/>
      <c r="C169" s="22"/>
      <c r="D169" s="22"/>
      <c r="E169" s="53"/>
      <c r="F169" s="53"/>
      <c r="G169" s="53"/>
      <c r="H169" s="53"/>
      <c r="I169" s="53"/>
      <c r="J169" s="114"/>
      <c r="K169" s="114"/>
      <c r="L169" s="114"/>
      <c r="M169" s="113"/>
      <c r="N169" s="112"/>
    </row>
    <row r="170" spans="1:14" ht="16" thickBot="1">
      <c r="A170" s="588" t="s">
        <v>120</v>
      </c>
      <c r="B170" s="589"/>
      <c r="C170" s="589"/>
      <c r="D170" s="589"/>
      <c r="E170" s="589"/>
      <c r="F170" s="589"/>
      <c r="G170" s="589"/>
      <c r="H170" s="589"/>
      <c r="I170" s="589"/>
      <c r="J170" s="589"/>
      <c r="K170" s="589"/>
      <c r="L170" s="589"/>
      <c r="M170" s="589"/>
      <c r="N170" s="590"/>
    </row>
    <row r="171" spans="1:14" ht="29.25" customHeight="1">
      <c r="A171" s="591" t="s">
        <v>119</v>
      </c>
      <c r="B171" s="591"/>
      <c r="C171" s="591"/>
      <c r="D171" s="591"/>
      <c r="E171" s="591" t="s">
        <v>118</v>
      </c>
      <c r="F171" s="591"/>
      <c r="G171" s="591"/>
      <c r="H171" s="592" t="s">
        <v>117</v>
      </c>
      <c r="I171" s="592"/>
      <c r="J171" s="591" t="s">
        <v>116</v>
      </c>
      <c r="K171" s="591"/>
      <c r="L171" s="592" t="s">
        <v>115</v>
      </c>
      <c r="M171" s="592"/>
      <c r="N171" s="592"/>
    </row>
    <row r="172" spans="1:14" ht="31.5" customHeight="1">
      <c r="A172" s="581" t="s">
        <v>114</v>
      </c>
      <c r="B172" s="581"/>
      <c r="C172" s="581"/>
      <c r="D172" s="581"/>
      <c r="E172" s="581" t="s">
        <v>113</v>
      </c>
      <c r="F172" s="581"/>
      <c r="G172" s="581"/>
      <c r="H172" s="582" t="s">
        <v>112</v>
      </c>
      <c r="I172" s="582"/>
      <c r="J172" s="581" t="s">
        <v>111</v>
      </c>
      <c r="K172" s="581"/>
      <c r="L172" s="582" t="s">
        <v>110</v>
      </c>
      <c r="M172" s="582"/>
      <c r="N172" s="582"/>
    </row>
    <row r="173" spans="1:14" ht="36" customHeight="1">
      <c r="A173" s="581" t="s">
        <v>109</v>
      </c>
      <c r="B173" s="581"/>
      <c r="C173" s="581"/>
      <c r="D173" s="581"/>
      <c r="E173" s="581" t="s">
        <v>108</v>
      </c>
      <c r="F173" s="581"/>
      <c r="G173" s="581"/>
      <c r="H173" s="582" t="s">
        <v>107</v>
      </c>
      <c r="I173" s="582"/>
      <c r="J173" s="582" t="s">
        <v>106</v>
      </c>
      <c r="K173" s="582"/>
      <c r="L173" s="582" t="s">
        <v>105</v>
      </c>
      <c r="M173" s="582"/>
      <c r="N173" s="582"/>
    </row>
    <row r="174" spans="1:14" ht="34.5" customHeight="1">
      <c r="A174" s="581" t="s">
        <v>104</v>
      </c>
      <c r="B174" s="581"/>
      <c r="C174" s="581"/>
      <c r="D174" s="581"/>
      <c r="E174" s="581" t="s">
        <v>103</v>
      </c>
      <c r="F174" s="581"/>
      <c r="G174" s="581"/>
      <c r="H174" s="582" t="s">
        <v>102</v>
      </c>
      <c r="I174" s="582"/>
      <c r="J174" s="582" t="s">
        <v>101</v>
      </c>
      <c r="K174" s="582"/>
      <c r="L174" s="582" t="s">
        <v>100</v>
      </c>
      <c r="M174" s="582"/>
      <c r="N174" s="582"/>
    </row>
    <row r="175" spans="1:14" ht="33.75" customHeight="1">
      <c r="A175" s="581" t="s">
        <v>99</v>
      </c>
      <c r="B175" s="581"/>
      <c r="C175" s="581"/>
      <c r="D175" s="581"/>
      <c r="E175" s="581" t="s">
        <v>98</v>
      </c>
      <c r="F175" s="581"/>
      <c r="G175" s="581"/>
      <c r="H175" s="582" t="s">
        <v>97</v>
      </c>
      <c r="I175" s="582"/>
      <c r="J175" s="582" t="s">
        <v>96</v>
      </c>
      <c r="K175" s="582"/>
      <c r="L175" s="582" t="s">
        <v>95</v>
      </c>
      <c r="M175" s="582"/>
      <c r="N175" s="582"/>
    </row>
    <row r="176" spans="1:14" ht="27.75" customHeight="1">
      <c r="A176" s="582" t="s">
        <v>94</v>
      </c>
      <c r="B176" s="582"/>
      <c r="C176" s="582"/>
      <c r="D176" s="582"/>
      <c r="E176" s="605"/>
      <c r="F176" s="605"/>
      <c r="G176" s="605"/>
      <c r="H176" s="605"/>
      <c r="I176" s="605"/>
      <c r="J176" s="581"/>
      <c r="K176" s="581"/>
      <c r="L176" s="605"/>
      <c r="M176" s="605"/>
      <c r="N176" s="605"/>
    </row>
    <row r="177" spans="1:14" ht="13" thickBot="1"/>
    <row r="178" spans="1:14" s="9" customFormat="1" ht="29.25" customHeight="1">
      <c r="A178" s="602" t="s">
        <v>57</v>
      </c>
      <c r="B178" s="603"/>
      <c r="C178" s="603"/>
      <c r="D178" s="603"/>
      <c r="E178" s="603"/>
      <c r="F178" s="603"/>
      <c r="G178" s="603"/>
      <c r="H178" s="603"/>
      <c r="I178" s="603"/>
      <c r="J178" s="603"/>
      <c r="K178" s="603"/>
      <c r="L178" s="603"/>
      <c r="M178" s="603"/>
      <c r="N178" s="604"/>
    </row>
    <row r="179" spans="1:14" s="9" customFormat="1" ht="24" customHeight="1" thickBot="1">
      <c r="A179" s="593" t="s">
        <v>0</v>
      </c>
      <c r="B179" s="594"/>
      <c r="C179" s="595"/>
      <c r="D179" s="595"/>
      <c r="E179" s="595"/>
      <c r="F179" s="595"/>
      <c r="G179" s="595"/>
      <c r="H179" s="595"/>
      <c r="I179" s="595"/>
      <c r="J179" s="595"/>
      <c r="K179" s="595"/>
      <c r="L179" s="595"/>
      <c r="M179" s="595"/>
      <c r="N179" s="596"/>
    </row>
    <row r="180" spans="1:14" s="9" customFormat="1" ht="16.5" customHeight="1" thickBot="1">
      <c r="A180" s="597" t="s">
        <v>90</v>
      </c>
      <c r="B180" s="598"/>
      <c r="C180" s="598"/>
      <c r="D180" s="598"/>
      <c r="E180" s="598"/>
      <c r="F180" s="598"/>
      <c r="G180" s="598"/>
      <c r="H180" s="598"/>
      <c r="I180" s="598"/>
      <c r="J180" s="598"/>
      <c r="K180" s="598"/>
      <c r="L180" s="598"/>
      <c r="M180" s="598"/>
      <c r="N180" s="599"/>
    </row>
  </sheetData>
  <sheetProtection algorithmName="SHA-512" hashValue="9lHi3CDLrgpAjccpXo8nUGjTkSjuJimv7fdRXnuV3f64NVehNisK5mhYmlolmQRKl+pkHN3/yFOa/ogKzjJY+g==" saltValue="ETt2xPbXJiWetCiRwx3Ojw==" spinCount="100000" sheet="1" objects="1" scenarios="1"/>
  <mergeCells count="202">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56:M156"/>
    <mergeCell ref="A158:M158"/>
    <mergeCell ref="A159:M159"/>
    <mergeCell ref="A160:M160"/>
    <mergeCell ref="A162:I162"/>
    <mergeCell ref="J162:L162"/>
    <mergeCell ref="A163:I164"/>
    <mergeCell ref="J163:L163"/>
    <mergeCell ref="J164:L164"/>
    <mergeCell ref="G145:K145"/>
    <mergeCell ref="A147:E147"/>
    <mergeCell ref="G147:M147"/>
    <mergeCell ref="G148:K148"/>
    <mergeCell ref="G149:K149"/>
    <mergeCell ref="G150:K150"/>
    <mergeCell ref="G151:K151"/>
    <mergeCell ref="A153:M153"/>
    <mergeCell ref="H154:M154"/>
    <mergeCell ref="G135:K135"/>
    <mergeCell ref="G137:L137"/>
    <mergeCell ref="G138:K138"/>
    <mergeCell ref="G139:K139"/>
    <mergeCell ref="A141:E141"/>
    <mergeCell ref="G141:M141"/>
    <mergeCell ref="G142:K142"/>
    <mergeCell ref="G143:K143"/>
    <mergeCell ref="G144:K144"/>
    <mergeCell ref="G136:K136"/>
    <mergeCell ref="G134:L134"/>
    <mergeCell ref="G131:J131"/>
    <mergeCell ref="G132:J132"/>
    <mergeCell ref="G133:J133"/>
    <mergeCell ref="G129:J129"/>
    <mergeCell ref="G124:L124"/>
    <mergeCell ref="G121:J121"/>
    <mergeCell ref="G120:J120"/>
    <mergeCell ref="G122:J122"/>
    <mergeCell ref="G123:J123"/>
    <mergeCell ref="G128:J128"/>
    <mergeCell ref="G127:J127"/>
    <mergeCell ref="G125:J125"/>
    <mergeCell ref="G119:L119"/>
    <mergeCell ref="G117:J117"/>
    <mergeCell ref="G118:J118"/>
    <mergeCell ref="G110:L110"/>
    <mergeCell ref="G111:J111"/>
    <mergeCell ref="G112:J112"/>
    <mergeCell ref="G113:J113"/>
    <mergeCell ref="G114:L114"/>
    <mergeCell ref="G115:J115"/>
    <mergeCell ref="G116:J116"/>
    <mergeCell ref="G101:J101"/>
    <mergeCell ref="G102:J102"/>
    <mergeCell ref="A104:E104"/>
    <mergeCell ref="F104:M104"/>
    <mergeCell ref="G105:J105"/>
    <mergeCell ref="G106:L106"/>
    <mergeCell ref="G107:J107"/>
    <mergeCell ref="G108:J108"/>
    <mergeCell ref="G109:J109"/>
    <mergeCell ref="G92:J92"/>
    <mergeCell ref="G93:J93"/>
    <mergeCell ref="A95:E95"/>
    <mergeCell ref="F95:M95"/>
    <mergeCell ref="G96:J96"/>
    <mergeCell ref="G97:J97"/>
    <mergeCell ref="A99:E99"/>
    <mergeCell ref="F99:M99"/>
    <mergeCell ref="G100:J100"/>
    <mergeCell ref="G83:J83"/>
    <mergeCell ref="G84:J84"/>
    <mergeCell ref="G85:J85"/>
    <mergeCell ref="G86:J86"/>
    <mergeCell ref="G87:J87"/>
    <mergeCell ref="G88:J88"/>
    <mergeCell ref="G89:J89"/>
    <mergeCell ref="G90:J90"/>
    <mergeCell ref="G91:J91"/>
    <mergeCell ref="G73:J73"/>
    <mergeCell ref="G74:J74"/>
    <mergeCell ref="G75:J75"/>
    <mergeCell ref="G76:J76"/>
    <mergeCell ref="G77:J77"/>
    <mergeCell ref="G78:J78"/>
    <mergeCell ref="G79:J79"/>
    <mergeCell ref="G80:J80"/>
    <mergeCell ref="A82:E82"/>
    <mergeCell ref="F82:M82"/>
    <mergeCell ref="G64:K64"/>
    <mergeCell ref="G65:K65"/>
    <mergeCell ref="G66:K66"/>
    <mergeCell ref="G67:K67"/>
    <mergeCell ref="A69:E69"/>
    <mergeCell ref="F69:M69"/>
    <mergeCell ref="G70:J70"/>
    <mergeCell ref="G71:J71"/>
    <mergeCell ref="G72:J72"/>
    <mergeCell ref="G55:J55"/>
    <mergeCell ref="G56:J56"/>
    <mergeCell ref="A58:E58"/>
    <mergeCell ref="F58:L58"/>
    <mergeCell ref="G59:K59"/>
    <mergeCell ref="G60:K60"/>
    <mergeCell ref="G61:K61"/>
    <mergeCell ref="G62:K62"/>
    <mergeCell ref="G63:K63"/>
    <mergeCell ref="G46:J46"/>
    <mergeCell ref="G47:J47"/>
    <mergeCell ref="G48:J48"/>
    <mergeCell ref="G49:J49"/>
    <mergeCell ref="G50:J50"/>
    <mergeCell ref="G51:J51"/>
    <mergeCell ref="G52:J52"/>
    <mergeCell ref="G53:J53"/>
    <mergeCell ref="G54:J54"/>
    <mergeCell ref="A43:M43"/>
    <mergeCell ref="A44:E44"/>
    <mergeCell ref="F44:M44"/>
    <mergeCell ref="G45:J45"/>
    <mergeCell ref="A24:M24"/>
    <mergeCell ref="H26:H27"/>
    <mergeCell ref="I26:M27"/>
    <mergeCell ref="C28:D28"/>
    <mergeCell ref="I28:M28"/>
    <mergeCell ref="A42:M42"/>
    <mergeCell ref="C19:G19"/>
    <mergeCell ref="E14:I14"/>
    <mergeCell ref="K14:M14"/>
    <mergeCell ref="E15:I15"/>
    <mergeCell ref="A17:M17"/>
    <mergeCell ref="J30:M30"/>
    <mergeCell ref="J31:M31"/>
    <mergeCell ref="H19:M19"/>
    <mergeCell ref="L20:M20"/>
    <mergeCell ref="C21:G21"/>
    <mergeCell ref="K21:M21"/>
    <mergeCell ref="E13:I13"/>
    <mergeCell ref="K13:M13"/>
    <mergeCell ref="A38:M40"/>
    <mergeCell ref="A23:M23"/>
    <mergeCell ref="K15:M15"/>
    <mergeCell ref="F3:K3"/>
    <mergeCell ref="F4:K4"/>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election activeCell="E8" sqref="E8:I8"/>
    </sheetView>
  </sheetViews>
  <sheetFormatPr baseColWidth="10" defaultColWidth="11.453125" defaultRowHeight="12.5"/>
  <cols>
    <col min="1" max="4" width="9.26953125" style="8" customWidth="1"/>
    <col min="5" max="5" width="11.26953125" style="8" customWidth="1"/>
    <col min="6" max="8" width="11.453125" style="8"/>
    <col min="9" max="9" width="22.54296875" style="8" customWidth="1"/>
    <col min="10" max="12" width="11.453125" style="8"/>
    <col min="13" max="13" width="14.26953125" style="8" customWidth="1"/>
    <col min="14" max="14" width="7.7265625" style="8" customWidth="1"/>
    <col min="15" max="16384" width="11.453125" style="8"/>
  </cols>
  <sheetData>
    <row r="1" spans="1:14" ht="58" customHeight="1">
      <c r="A1" s="6" t="s">
        <v>438</v>
      </c>
      <c r="B1" s="6"/>
      <c r="C1" s="6"/>
      <c r="D1" s="6"/>
      <c r="E1" s="7"/>
      <c r="F1" s="7"/>
      <c r="G1" s="7"/>
      <c r="H1" s="7"/>
      <c r="I1" s="7"/>
      <c r="J1" s="7"/>
      <c r="K1" s="7"/>
      <c r="L1" s="7"/>
      <c r="M1" s="7"/>
      <c r="N1" s="7"/>
    </row>
    <row r="2" spans="1:14" ht="15" customHeight="1">
      <c r="A2" s="9"/>
      <c r="B2" s="9"/>
      <c r="C2" s="9"/>
      <c r="D2" s="9"/>
      <c r="E2" s="9"/>
      <c r="F2" s="10"/>
      <c r="G2" s="11"/>
      <c r="H2" s="11"/>
      <c r="I2" s="11"/>
      <c r="J2" s="11"/>
      <c r="K2" s="11"/>
      <c r="L2" s="665"/>
      <c r="M2" s="665"/>
      <c r="N2" s="665"/>
    </row>
    <row r="3" spans="1:14" ht="15" customHeight="1">
      <c r="A3" s="9"/>
      <c r="B3" s="9"/>
      <c r="C3" s="9"/>
      <c r="D3" s="9"/>
      <c r="E3" s="12"/>
      <c r="F3" s="467" t="s">
        <v>276</v>
      </c>
      <c r="G3" s="467"/>
      <c r="H3" s="467"/>
      <c r="I3" s="467"/>
      <c r="J3" s="467"/>
      <c r="K3" s="467"/>
      <c r="L3" s="665"/>
      <c r="M3" s="665"/>
      <c r="N3" s="665"/>
    </row>
    <row r="4" spans="1:14" ht="30" customHeight="1" thickBot="1">
      <c r="A4" s="9"/>
      <c r="B4" s="9"/>
      <c r="C4" s="9"/>
      <c r="D4" s="9"/>
      <c r="E4" s="9"/>
      <c r="F4" s="468" t="s">
        <v>247</v>
      </c>
      <c r="G4" s="468"/>
      <c r="H4" s="468"/>
      <c r="I4" s="468"/>
      <c r="J4" s="468"/>
      <c r="K4" s="468"/>
      <c r="L4" s="10"/>
      <c r="M4" s="13"/>
      <c r="N4" s="9"/>
    </row>
    <row r="5" spans="1:14" ht="36.75" customHeight="1" thickBot="1">
      <c r="A5" s="469" t="s">
        <v>439</v>
      </c>
      <c r="B5" s="470"/>
      <c r="C5" s="470"/>
      <c r="D5" s="470"/>
      <c r="E5" s="470"/>
      <c r="F5" s="470"/>
      <c r="G5" s="470"/>
      <c r="H5" s="470"/>
      <c r="I5" s="470"/>
      <c r="J5" s="470"/>
      <c r="K5" s="470"/>
      <c r="L5" s="470"/>
      <c r="M5" s="470"/>
      <c r="N5" s="471"/>
    </row>
    <row r="6" spans="1:14" ht="12.75" customHeight="1">
      <c r="A6" s="14" t="s">
        <v>40</v>
      </c>
      <c r="B6" s="472" t="str">
        <f>+'DATOS MAESTROS'!B3</f>
        <v>GLASSTECH MEXICO</v>
      </c>
      <c r="C6" s="666"/>
      <c r="D6" s="666"/>
      <c r="E6" s="666"/>
      <c r="F6" s="666"/>
      <c r="G6" s="666"/>
      <c r="H6" s="473"/>
      <c r="I6" s="472" t="s">
        <v>39</v>
      </c>
      <c r="J6" s="473"/>
      <c r="K6" s="474" t="str">
        <f>+'DATOS MAESTROS'!B4</f>
        <v>Del 15 al 17 Julio 2026</v>
      </c>
      <c r="L6" s="475"/>
      <c r="M6" s="475"/>
      <c r="N6" s="667" t="s">
        <v>277</v>
      </c>
    </row>
    <row r="7" spans="1:14" ht="14.5" thickBot="1">
      <c r="A7" s="479" t="s">
        <v>38</v>
      </c>
      <c r="B7" s="480"/>
      <c r="C7" s="480"/>
      <c r="D7" s="480"/>
      <c r="E7" s="480"/>
      <c r="F7" s="480"/>
      <c r="G7" s="480"/>
      <c r="H7" s="480"/>
      <c r="I7" s="480"/>
      <c r="J7" s="480"/>
      <c r="K7" s="480"/>
      <c r="L7" s="480"/>
      <c r="M7" s="480"/>
      <c r="N7" s="668"/>
    </row>
    <row r="8" spans="1:14" ht="13" thickBot="1">
      <c r="A8" s="18" t="s">
        <v>37</v>
      </c>
      <c r="B8" s="202"/>
      <c r="C8" s="19"/>
      <c r="D8" s="19"/>
      <c r="E8" s="481"/>
      <c r="F8" s="481"/>
      <c r="G8" s="481"/>
      <c r="H8" s="481"/>
      <c r="I8" s="481"/>
      <c r="J8" s="20"/>
      <c r="K8" s="20"/>
      <c r="L8" s="482" t="s">
        <v>36</v>
      </c>
      <c r="M8" s="483"/>
      <c r="N8" s="668"/>
    </row>
    <row r="9" spans="1:14">
      <c r="A9" s="21" t="s">
        <v>35</v>
      </c>
      <c r="B9" s="33"/>
      <c r="C9" s="22"/>
      <c r="D9" s="22"/>
      <c r="E9" s="461"/>
      <c r="F9" s="461"/>
      <c r="G9" s="461"/>
      <c r="H9" s="461"/>
      <c r="I9" s="461"/>
      <c r="J9" s="20"/>
      <c r="K9" s="20"/>
      <c r="L9" s="489"/>
      <c r="M9" s="490"/>
      <c r="N9" s="668"/>
    </row>
    <row r="10" spans="1:14" ht="13" thickBot="1">
      <c r="A10" s="21" t="s">
        <v>34</v>
      </c>
      <c r="B10" s="33"/>
      <c r="C10" s="22"/>
      <c r="D10" s="22"/>
      <c r="E10" s="461"/>
      <c r="F10" s="461"/>
      <c r="G10" s="461"/>
      <c r="H10" s="461"/>
      <c r="I10" s="461"/>
      <c r="J10" s="20"/>
      <c r="K10" s="20"/>
      <c r="L10" s="491"/>
      <c r="M10" s="492"/>
      <c r="N10" s="668"/>
    </row>
    <row r="11" spans="1:14">
      <c r="A11" s="21" t="s">
        <v>33</v>
      </c>
      <c r="B11" s="33"/>
      <c r="C11" s="22"/>
      <c r="D11" s="22"/>
      <c r="E11" s="461"/>
      <c r="F11" s="461"/>
      <c r="G11" s="461"/>
      <c r="H11" s="461"/>
      <c r="I11" s="461"/>
      <c r="J11" s="23" t="s">
        <v>32</v>
      </c>
      <c r="K11" s="462"/>
      <c r="L11" s="462"/>
      <c r="M11" s="462"/>
      <c r="N11" s="668"/>
    </row>
    <row r="12" spans="1:14">
      <c r="A12" s="21" t="s">
        <v>31</v>
      </c>
      <c r="B12" s="33"/>
      <c r="C12" s="22"/>
      <c r="D12" s="22"/>
      <c r="E12" s="461"/>
      <c r="F12" s="461"/>
      <c r="G12" s="461"/>
      <c r="H12" s="461"/>
      <c r="I12" s="461"/>
      <c r="J12" s="23" t="s">
        <v>30</v>
      </c>
      <c r="K12" s="462"/>
      <c r="L12" s="462"/>
      <c r="M12" s="462"/>
      <c r="N12" s="668"/>
    </row>
    <row r="13" spans="1:14">
      <c r="A13" s="21" t="s">
        <v>29</v>
      </c>
      <c r="B13" s="33"/>
      <c r="C13" s="22"/>
      <c r="D13" s="22"/>
      <c r="E13" s="461"/>
      <c r="F13" s="461"/>
      <c r="G13" s="461"/>
      <c r="H13" s="461"/>
      <c r="I13" s="461"/>
      <c r="J13" s="23" t="s">
        <v>28</v>
      </c>
      <c r="K13" s="462"/>
      <c r="L13" s="462"/>
      <c r="M13" s="462"/>
      <c r="N13" s="668"/>
    </row>
    <row r="14" spans="1:14">
      <c r="A14" s="21" t="s">
        <v>27</v>
      </c>
      <c r="B14" s="33"/>
      <c r="C14" s="22"/>
      <c r="D14" s="22"/>
      <c r="E14" s="461"/>
      <c r="F14" s="461"/>
      <c r="G14" s="461"/>
      <c r="H14" s="461"/>
      <c r="I14" s="461"/>
      <c r="J14" s="23" t="s">
        <v>26</v>
      </c>
      <c r="K14" s="462"/>
      <c r="L14" s="462"/>
      <c r="M14" s="462"/>
      <c r="N14" s="668"/>
    </row>
    <row r="15" spans="1:14">
      <c r="A15" s="24" t="s">
        <v>25</v>
      </c>
      <c r="B15" s="201"/>
      <c r="C15" s="25"/>
      <c r="D15" s="25"/>
      <c r="E15" s="662"/>
      <c r="F15" s="662"/>
      <c r="G15" s="662"/>
      <c r="H15" s="662"/>
      <c r="I15" s="662"/>
      <c r="J15" s="26" t="s">
        <v>91</v>
      </c>
      <c r="K15" s="26"/>
      <c r="L15" s="26"/>
      <c r="M15" s="26"/>
      <c r="N15" s="668"/>
    </row>
    <row r="16" spans="1:14">
      <c r="A16" s="27"/>
      <c r="B16" s="22"/>
      <c r="C16" s="22"/>
      <c r="D16" s="22"/>
      <c r="E16" s="20"/>
      <c r="F16" s="20"/>
      <c r="G16" s="20"/>
      <c r="H16" s="20"/>
      <c r="I16" s="20"/>
      <c r="J16" s="22"/>
      <c r="K16" s="22"/>
      <c r="L16" s="22"/>
      <c r="M16" s="20"/>
      <c r="N16" s="668"/>
    </row>
    <row r="17" spans="1:14" ht="15" customHeight="1">
      <c r="A17" s="465" t="s">
        <v>24</v>
      </c>
      <c r="B17" s="466"/>
      <c r="C17" s="466"/>
      <c r="D17" s="466"/>
      <c r="E17" s="466"/>
      <c r="F17" s="466"/>
      <c r="G17" s="466"/>
      <c r="H17" s="466"/>
      <c r="I17" s="466"/>
      <c r="J17" s="466"/>
      <c r="K17" s="466"/>
      <c r="L17" s="466"/>
      <c r="M17" s="466"/>
      <c r="N17" s="668"/>
    </row>
    <row r="18" spans="1:14" ht="12.75" customHeight="1">
      <c r="A18" s="438" t="s">
        <v>23</v>
      </c>
      <c r="B18" s="38"/>
      <c r="C18" s="493" t="s">
        <v>22</v>
      </c>
      <c r="D18" s="493"/>
      <c r="E18" s="493"/>
      <c r="F18" s="493"/>
      <c r="G18" s="493"/>
      <c r="H18" s="30" t="s">
        <v>16</v>
      </c>
      <c r="I18" s="493" t="s">
        <v>278</v>
      </c>
      <c r="J18" s="493"/>
      <c r="K18" s="493"/>
      <c r="L18" s="493"/>
      <c r="M18" s="663"/>
      <c r="N18" s="668"/>
    </row>
    <row r="19" spans="1:14">
      <c r="A19" s="27"/>
      <c r="B19" s="22"/>
      <c r="C19" s="35" t="s">
        <v>21</v>
      </c>
      <c r="D19" s="20"/>
      <c r="E19" s="455">
        <f>+'DATOS MAESTROS'!B7</f>
        <v>2010005424</v>
      </c>
      <c r="F19" s="20"/>
      <c r="G19" s="31"/>
      <c r="H19" s="35" t="s">
        <v>50</v>
      </c>
      <c r="I19" s="20" t="s">
        <v>249</v>
      </c>
      <c r="J19" s="35"/>
      <c r="K19" s="35"/>
      <c r="L19" s="496"/>
      <c r="M19" s="664"/>
      <c r="N19" s="668"/>
    </row>
    <row r="20" spans="1:14">
      <c r="A20" s="438" t="s">
        <v>20</v>
      </c>
      <c r="B20" s="38"/>
      <c r="C20" s="498" t="s">
        <v>19</v>
      </c>
      <c r="D20" s="498"/>
      <c r="E20" s="499"/>
      <c r="F20" s="499"/>
      <c r="G20" s="499"/>
      <c r="H20" s="35" t="s">
        <v>93</v>
      </c>
      <c r="I20" s="20"/>
      <c r="J20" s="500">
        <f>+'DATOS MAESTROS'!B6</f>
        <v>46211</v>
      </c>
      <c r="K20" s="500"/>
      <c r="L20" s="500"/>
      <c r="M20" s="20"/>
      <c r="N20" s="668"/>
    </row>
    <row r="21" spans="1:14">
      <c r="A21" s="29"/>
      <c r="B21" s="38"/>
      <c r="C21" s="34"/>
      <c r="D21" s="34"/>
      <c r="E21" s="30"/>
      <c r="F21" s="30"/>
      <c r="G21" s="30"/>
      <c r="H21" s="20"/>
      <c r="I21" s="20"/>
      <c r="J21" s="20"/>
      <c r="K21" s="36"/>
      <c r="L21" s="36"/>
      <c r="M21" s="20"/>
      <c r="N21" s="668"/>
    </row>
    <row r="22" spans="1:14" ht="14">
      <c r="A22" s="465" t="s">
        <v>18</v>
      </c>
      <c r="B22" s="466"/>
      <c r="C22" s="466"/>
      <c r="D22" s="466"/>
      <c r="E22" s="466"/>
      <c r="F22" s="466"/>
      <c r="G22" s="466"/>
      <c r="H22" s="466"/>
      <c r="I22" s="466"/>
      <c r="J22" s="466"/>
      <c r="K22" s="466"/>
      <c r="L22" s="466"/>
      <c r="M22" s="466"/>
      <c r="N22" s="668"/>
    </row>
    <row r="23" spans="1:14" ht="14">
      <c r="A23" s="465" t="s">
        <v>17</v>
      </c>
      <c r="B23" s="466"/>
      <c r="C23" s="466"/>
      <c r="D23" s="466"/>
      <c r="E23" s="466"/>
      <c r="F23" s="466"/>
      <c r="G23" s="466"/>
      <c r="H23" s="466"/>
      <c r="I23" s="466"/>
      <c r="J23" s="466"/>
      <c r="K23" s="466"/>
      <c r="L23" s="466"/>
      <c r="M23" s="466"/>
      <c r="N23" s="668"/>
    </row>
    <row r="24" spans="1:14" ht="13" thickBot="1">
      <c r="A24" s="29" t="s">
        <v>16</v>
      </c>
      <c r="B24" s="38"/>
      <c r="C24" s="20" t="s">
        <v>49</v>
      </c>
      <c r="D24" s="20"/>
      <c r="E24" s="20"/>
      <c r="F24" s="20"/>
      <c r="G24" s="20"/>
      <c r="H24" s="20"/>
      <c r="I24" s="33"/>
      <c r="J24" s="33"/>
      <c r="K24" s="20"/>
      <c r="L24" s="20"/>
      <c r="M24" s="20"/>
      <c r="N24" s="668"/>
    </row>
    <row r="25" spans="1:14">
      <c r="A25" s="37"/>
      <c r="B25" s="200"/>
      <c r="C25" s="38"/>
      <c r="D25" s="38"/>
      <c r="E25" s="39"/>
      <c r="F25" s="39"/>
      <c r="G25" s="22"/>
      <c r="H25" s="513" t="s">
        <v>15</v>
      </c>
      <c r="I25" s="514"/>
      <c r="J25" s="515"/>
      <c r="K25" s="515"/>
      <c r="L25" s="515"/>
      <c r="M25" s="515"/>
      <c r="N25" s="668"/>
    </row>
    <row r="26" spans="1:14" ht="13" thickBot="1">
      <c r="A26" s="27"/>
      <c r="B26" s="22"/>
      <c r="C26" s="22"/>
      <c r="D26" s="22"/>
      <c r="E26" s="20"/>
      <c r="F26" s="20"/>
      <c r="G26" s="20"/>
      <c r="H26" s="513"/>
      <c r="I26" s="516"/>
      <c r="J26" s="517"/>
      <c r="K26" s="517"/>
      <c r="L26" s="517"/>
      <c r="M26" s="517"/>
      <c r="N26" s="668"/>
    </row>
    <row r="27" spans="1:14" ht="12.75" customHeight="1">
      <c r="A27" s="27"/>
      <c r="B27" s="22"/>
      <c r="C27" s="518" t="s">
        <v>14</v>
      </c>
      <c r="D27" s="518"/>
      <c r="E27" s="20"/>
      <c r="F27" s="20"/>
      <c r="G27" s="20"/>
      <c r="H27" s="20"/>
      <c r="I27" s="519" t="s">
        <v>13</v>
      </c>
      <c r="J27" s="519"/>
      <c r="K27" s="519"/>
      <c r="L27" s="519"/>
      <c r="M27" s="519"/>
      <c r="N27" s="668"/>
    </row>
    <row r="28" spans="1:14" ht="12.75" customHeight="1" thickBot="1">
      <c r="A28" s="27"/>
      <c r="B28" s="22"/>
      <c r="C28" s="42" t="s">
        <v>12</v>
      </c>
      <c r="D28" s="43"/>
      <c r="F28" s="44" t="s">
        <v>11</v>
      </c>
      <c r="G28" s="45"/>
      <c r="H28" s="20"/>
      <c r="I28" s="41"/>
      <c r="J28" s="41"/>
      <c r="K28" s="41"/>
      <c r="L28" s="41"/>
      <c r="M28" s="41"/>
      <c r="N28" s="668"/>
    </row>
    <row r="29" spans="1:14">
      <c r="A29" s="46"/>
      <c r="C29" s="44" t="s">
        <v>10</v>
      </c>
      <c r="D29" s="43"/>
      <c r="F29" s="44"/>
      <c r="G29" s="44"/>
      <c r="H29" s="33"/>
      <c r="I29" s="33"/>
      <c r="J29" s="495"/>
      <c r="K29" s="495"/>
      <c r="L29" s="495"/>
      <c r="M29" s="495"/>
      <c r="N29" s="668"/>
    </row>
    <row r="30" spans="1:14" ht="13" thickBot="1">
      <c r="A30" s="46"/>
      <c r="C30" s="47" t="s">
        <v>9</v>
      </c>
      <c r="D30" s="43"/>
      <c r="F30" s="44" t="s">
        <v>8</v>
      </c>
      <c r="G30" s="45"/>
      <c r="H30" s="20"/>
      <c r="I30" s="20"/>
      <c r="J30" s="486" t="s">
        <v>7</v>
      </c>
      <c r="K30" s="486"/>
      <c r="L30" s="486"/>
      <c r="M30" s="486"/>
      <c r="N30" s="668"/>
    </row>
    <row r="31" spans="1:14">
      <c r="A31" s="46"/>
      <c r="H31" s="20"/>
      <c r="I31" s="20"/>
      <c r="J31" s="48"/>
      <c r="K31" s="48"/>
      <c r="L31" s="48"/>
      <c r="M31" s="48"/>
      <c r="N31" s="668"/>
    </row>
    <row r="32" spans="1:14">
      <c r="A32" s="46"/>
      <c r="C32" s="44"/>
      <c r="D32" s="22"/>
      <c r="F32" s="44"/>
      <c r="G32" s="44"/>
      <c r="H32" s="20"/>
      <c r="I32" s="20"/>
      <c r="J32" s="48"/>
      <c r="K32" s="48"/>
      <c r="L32" s="48"/>
      <c r="M32" s="48"/>
      <c r="N32" s="668"/>
    </row>
    <row r="33" spans="1:14">
      <c r="A33" s="46"/>
      <c r="D33" s="22"/>
      <c r="H33" s="33"/>
      <c r="I33" s="33"/>
      <c r="J33" s="484"/>
      <c r="K33" s="484"/>
      <c r="L33" s="484"/>
      <c r="M33" s="484"/>
      <c r="N33" s="668"/>
    </row>
    <row r="34" spans="1:14">
      <c r="A34" s="49"/>
      <c r="B34" s="44"/>
      <c r="C34" s="22"/>
      <c r="D34" s="22"/>
      <c r="E34" s="50"/>
      <c r="F34" s="50"/>
      <c r="G34" s="50"/>
      <c r="H34" s="50"/>
      <c r="I34" s="50"/>
      <c r="J34" s="485" t="s">
        <v>6</v>
      </c>
      <c r="K34" s="486"/>
      <c r="L34" s="486"/>
      <c r="M34" s="486"/>
      <c r="N34" s="668"/>
    </row>
    <row r="35" spans="1:14">
      <c r="A35" s="51" t="s">
        <v>5</v>
      </c>
      <c r="B35" s="199"/>
      <c r="C35" s="52"/>
      <c r="D35" s="52"/>
      <c r="E35" s="53"/>
      <c r="F35" s="53"/>
      <c r="G35" s="53"/>
      <c r="H35" s="53"/>
      <c r="I35" s="53"/>
      <c r="J35" s="53"/>
      <c r="K35" s="53"/>
      <c r="L35" s="53"/>
      <c r="M35" s="53"/>
      <c r="N35" s="668"/>
    </row>
    <row r="36" spans="1:14" ht="14">
      <c r="A36" s="658" t="s">
        <v>4</v>
      </c>
      <c r="B36" s="659"/>
      <c r="C36" s="660"/>
      <c r="D36" s="660"/>
      <c r="E36" s="660"/>
      <c r="F36" s="660"/>
      <c r="G36" s="660"/>
      <c r="H36" s="660"/>
      <c r="I36" s="660"/>
      <c r="J36" s="660"/>
      <c r="K36" s="660"/>
      <c r="L36" s="660"/>
      <c r="M36" s="661"/>
      <c r="N36" s="668"/>
    </row>
    <row r="37" spans="1:14" ht="24" customHeight="1">
      <c r="A37" s="654" t="s">
        <v>465</v>
      </c>
      <c r="B37" s="655"/>
      <c r="C37" s="655"/>
      <c r="D37" s="655"/>
      <c r="E37" s="655"/>
      <c r="F37" s="655"/>
      <c r="G37" s="655"/>
      <c r="H37" s="655"/>
      <c r="I37" s="655"/>
      <c r="J37" s="655"/>
      <c r="K37" s="655"/>
      <c r="L37" s="655"/>
      <c r="M37" s="655"/>
      <c r="N37" s="668"/>
    </row>
    <row r="38" spans="1:14" ht="19.5" customHeight="1">
      <c r="A38" s="463"/>
      <c r="B38" s="464"/>
      <c r="C38" s="464"/>
      <c r="D38" s="464"/>
      <c r="E38" s="464"/>
      <c r="F38" s="464"/>
      <c r="G38" s="464"/>
      <c r="H38" s="464"/>
      <c r="I38" s="464"/>
      <c r="J38" s="464"/>
      <c r="K38" s="464"/>
      <c r="L38" s="464"/>
      <c r="M38" s="464"/>
      <c r="N38" s="668"/>
    </row>
    <row r="39" spans="1:14" ht="18.75" customHeight="1">
      <c r="A39" s="656"/>
      <c r="B39" s="657"/>
      <c r="C39" s="657"/>
      <c r="D39" s="657"/>
      <c r="E39" s="657"/>
      <c r="F39" s="657"/>
      <c r="G39" s="657"/>
      <c r="H39" s="657"/>
      <c r="I39" s="657"/>
      <c r="J39" s="657"/>
      <c r="K39" s="657"/>
      <c r="L39" s="657"/>
      <c r="M39" s="657"/>
      <c r="N39" s="668"/>
    </row>
    <row r="40" spans="1:14">
      <c r="A40" s="232"/>
      <c r="B40" s="61"/>
      <c r="C40" s="10"/>
      <c r="D40" s="10"/>
      <c r="E40" s="10"/>
      <c r="F40" s="10"/>
      <c r="G40" s="10"/>
      <c r="H40" s="10"/>
      <c r="I40" s="10"/>
      <c r="J40" s="10"/>
      <c r="K40" s="10"/>
      <c r="L40" s="10"/>
      <c r="M40" s="10"/>
      <c r="N40" s="668"/>
    </row>
    <row r="41" spans="1:14" ht="18">
      <c r="A41" s="520" t="s">
        <v>279</v>
      </c>
      <c r="B41" s="521"/>
      <c r="C41" s="521"/>
      <c r="D41" s="521"/>
      <c r="E41" s="522"/>
      <c r="F41" s="522"/>
      <c r="G41" s="522"/>
      <c r="H41" s="522"/>
      <c r="I41" s="522"/>
      <c r="J41" s="522"/>
      <c r="K41" s="522"/>
      <c r="L41" s="522"/>
      <c r="M41" s="522"/>
      <c r="N41" s="668"/>
    </row>
    <row r="42" spans="1:14" ht="21.75" customHeight="1">
      <c r="A42" s="625" t="s">
        <v>138</v>
      </c>
      <c r="B42" s="626"/>
      <c r="C42" s="626"/>
      <c r="D42" s="626"/>
      <c r="E42" s="626"/>
      <c r="F42" s="627"/>
      <c r="G42" s="628" t="s">
        <v>280</v>
      </c>
      <c r="H42" s="626"/>
      <c r="I42" s="626"/>
      <c r="J42" s="626"/>
      <c r="K42" s="626"/>
      <c r="L42" s="626"/>
      <c r="M42" s="626"/>
      <c r="N42" s="668"/>
    </row>
    <row r="43" spans="1:14" ht="34.5">
      <c r="A43" s="152" t="str">
        <f>+'DATOS MAESTROS'!$B$8</f>
        <v>N/A</v>
      </c>
      <c r="B43" s="151" t="str">
        <f>+'DATOS MAESTROS'!$B$9</f>
        <v>N/A</v>
      </c>
      <c r="C43" s="150">
        <f>+'DATOS MAESTROS'!$B$10</f>
        <v>46218</v>
      </c>
      <c r="D43" s="150">
        <f>+'DATOS MAESTROS'!$B$11</f>
        <v>46219</v>
      </c>
      <c r="E43" s="150">
        <f>+'DATOS MAESTROS'!$B$12</f>
        <v>46220</v>
      </c>
      <c r="F43" s="233" t="s">
        <v>56</v>
      </c>
      <c r="G43" s="629" t="s">
        <v>281</v>
      </c>
      <c r="H43" s="630"/>
      <c r="I43" s="630"/>
      <c r="J43" s="631"/>
      <c r="K43" s="233" t="s">
        <v>500</v>
      </c>
      <c r="L43" s="234" t="s">
        <v>135</v>
      </c>
      <c r="M43" s="235" t="s">
        <v>134</v>
      </c>
      <c r="N43" s="668"/>
    </row>
    <row r="44" spans="1:14" ht="34.5" customHeight="1" thickBot="1">
      <c r="A44" s="236"/>
      <c r="B44" s="237"/>
      <c r="C44" s="238"/>
      <c r="D44" s="238"/>
      <c r="E44" s="239"/>
      <c r="F44" s="240">
        <f>SUM(A44:E44)</f>
        <v>0</v>
      </c>
      <c r="G44" s="632" t="s">
        <v>283</v>
      </c>
      <c r="H44" s="633"/>
      <c r="I44" s="633"/>
      <c r="J44" s="634"/>
      <c r="K44" s="241" t="s">
        <v>499</v>
      </c>
      <c r="L44" s="242">
        <v>130</v>
      </c>
      <c r="M44" s="243">
        <f>+F44*L44</f>
        <v>0</v>
      </c>
      <c r="N44" s="668"/>
    </row>
    <row r="45" spans="1:14" ht="12.75" customHeight="1">
      <c r="A45" s="635" t="s">
        <v>284</v>
      </c>
      <c r="B45" s="636"/>
      <c r="C45" s="637"/>
      <c r="D45" s="637"/>
      <c r="E45" s="637"/>
      <c r="F45" s="637"/>
      <c r="G45" s="637"/>
      <c r="H45" s="637"/>
      <c r="I45" s="638"/>
      <c r="J45" s="639" t="s">
        <v>71</v>
      </c>
      <c r="K45" s="640"/>
      <c r="L45" s="641"/>
      <c r="M45" s="244">
        <f>+M44</f>
        <v>0</v>
      </c>
      <c r="N45" s="668"/>
    </row>
    <row r="46" spans="1:14" ht="12.75" customHeight="1">
      <c r="A46" s="642" t="s">
        <v>129</v>
      </c>
      <c r="B46" s="643"/>
      <c r="C46" s="643"/>
      <c r="D46" s="643"/>
      <c r="E46" s="643"/>
      <c r="F46" s="643"/>
      <c r="G46" s="643"/>
      <c r="H46" s="643"/>
      <c r="I46" s="644"/>
      <c r="J46" s="645" t="s">
        <v>285</v>
      </c>
      <c r="K46" s="646"/>
      <c r="L46" s="647"/>
      <c r="M46" s="245">
        <f>+M45*15%</f>
        <v>0</v>
      </c>
      <c r="N46" s="668"/>
    </row>
    <row r="47" spans="1:14" ht="12.75" customHeight="1">
      <c r="A47" s="648" t="s">
        <v>286</v>
      </c>
      <c r="B47" s="649"/>
      <c r="C47" s="649"/>
      <c r="D47" s="649"/>
      <c r="E47" s="649"/>
      <c r="F47" s="649"/>
      <c r="G47" s="649"/>
      <c r="H47" s="649"/>
      <c r="I47" s="650"/>
      <c r="J47" s="645" t="s">
        <v>122</v>
      </c>
      <c r="K47" s="646"/>
      <c r="L47" s="647"/>
      <c r="M47" s="246">
        <f>+M45*16%</f>
        <v>0</v>
      </c>
      <c r="N47" s="668"/>
    </row>
    <row r="48" spans="1:14" ht="13.5" customHeight="1" thickBot="1">
      <c r="A48" s="247"/>
      <c r="B48" s="248"/>
      <c r="C48" s="248"/>
      <c r="D48" s="248"/>
      <c r="E48" s="248"/>
      <c r="F48" s="248"/>
      <c r="G48" s="248"/>
      <c r="H48" s="248"/>
      <c r="I48" s="248"/>
      <c r="J48" s="651" t="s">
        <v>121</v>
      </c>
      <c r="K48" s="652"/>
      <c r="L48" s="653"/>
      <c r="M48" s="249">
        <f>+M45+M46+M47</f>
        <v>0</v>
      </c>
      <c r="N48" s="668"/>
    </row>
    <row r="49" spans="1:14">
      <c r="A49" s="622"/>
      <c r="B49" s="623"/>
      <c r="C49" s="624"/>
      <c r="D49" s="624"/>
      <c r="E49" s="624"/>
      <c r="F49" s="624"/>
      <c r="G49" s="624"/>
      <c r="H49" s="624"/>
      <c r="I49" s="624"/>
      <c r="J49" s="624"/>
      <c r="K49" s="624"/>
      <c r="L49" s="624"/>
      <c r="M49" s="624"/>
      <c r="N49" s="668"/>
    </row>
    <row r="50" spans="1:14" ht="12.75" customHeight="1">
      <c r="A50" s="608" t="s">
        <v>496</v>
      </c>
      <c r="B50" s="609"/>
      <c r="C50" s="609"/>
      <c r="D50" s="609"/>
      <c r="E50" s="609"/>
      <c r="F50" s="609"/>
      <c r="G50" s="609"/>
      <c r="H50" s="609"/>
      <c r="I50" s="609"/>
      <c r="J50" s="609"/>
      <c r="K50" s="609"/>
      <c r="L50" s="609"/>
      <c r="M50" s="610"/>
      <c r="N50" s="668"/>
    </row>
    <row r="51" spans="1:14" ht="12.75" customHeight="1">
      <c r="A51" s="608"/>
      <c r="B51" s="609"/>
      <c r="C51" s="609"/>
      <c r="D51" s="609"/>
      <c r="E51" s="609"/>
      <c r="F51" s="609"/>
      <c r="G51" s="609"/>
      <c r="H51" s="609"/>
      <c r="I51" s="609"/>
      <c r="J51" s="609"/>
      <c r="K51" s="609"/>
      <c r="L51" s="609"/>
      <c r="M51" s="610"/>
      <c r="N51" s="668"/>
    </row>
    <row r="52" spans="1:14" ht="12.75" customHeight="1">
      <c r="A52" s="611" t="s">
        <v>287</v>
      </c>
      <c r="B52" s="611"/>
      <c r="C52" s="611"/>
      <c r="D52" s="612"/>
      <c r="E52" s="612"/>
      <c r="F52" s="612"/>
      <c r="G52" s="612"/>
      <c r="H52" s="612"/>
      <c r="I52" s="612"/>
      <c r="J52" s="612"/>
      <c r="K52" s="612"/>
      <c r="L52" s="612"/>
      <c r="M52" s="613"/>
      <c r="N52" s="668"/>
    </row>
    <row r="53" spans="1:14" ht="12.75" customHeight="1">
      <c r="A53" s="614"/>
      <c r="B53" s="612"/>
      <c r="C53" s="612"/>
      <c r="D53" s="612"/>
      <c r="E53" s="612"/>
      <c r="F53" s="612"/>
      <c r="G53" s="612"/>
      <c r="H53" s="612"/>
      <c r="I53" s="612"/>
      <c r="J53" s="612"/>
      <c r="K53" s="612"/>
      <c r="L53" s="612"/>
      <c r="M53" s="613"/>
      <c r="N53" s="668"/>
    </row>
    <row r="54" spans="1:14" ht="12.75" customHeight="1">
      <c r="A54" s="614"/>
      <c r="B54" s="612"/>
      <c r="C54" s="612"/>
      <c r="D54" s="612"/>
      <c r="E54" s="612"/>
      <c r="F54" s="612"/>
      <c r="G54" s="612"/>
      <c r="H54" s="612"/>
      <c r="I54" s="612"/>
      <c r="J54" s="612"/>
      <c r="K54" s="612"/>
      <c r="L54" s="612"/>
      <c r="M54" s="613"/>
      <c r="N54" s="668"/>
    </row>
    <row r="55" spans="1:14" ht="12.75" customHeight="1">
      <c r="A55" s="614"/>
      <c r="B55" s="612"/>
      <c r="C55" s="612"/>
      <c r="D55" s="612"/>
      <c r="E55" s="612"/>
      <c r="F55" s="612"/>
      <c r="G55" s="612"/>
      <c r="H55" s="612"/>
      <c r="I55" s="612"/>
      <c r="J55" s="612"/>
      <c r="K55" s="612"/>
      <c r="L55" s="612"/>
      <c r="M55" s="613"/>
      <c r="N55" s="668"/>
    </row>
    <row r="56" spans="1:14" s="9" customFormat="1" ht="15.75" customHeight="1">
      <c r="A56" s="615"/>
      <c r="B56" s="616"/>
      <c r="C56" s="616"/>
      <c r="D56" s="616"/>
      <c r="E56" s="616"/>
      <c r="F56" s="616"/>
      <c r="G56" s="616"/>
      <c r="H56" s="616"/>
      <c r="I56" s="616"/>
      <c r="J56" s="616"/>
      <c r="K56" s="616"/>
      <c r="L56" s="616"/>
      <c r="M56" s="617"/>
      <c r="N56" s="668"/>
    </row>
    <row r="57" spans="1:14" ht="13">
      <c r="A57" s="566"/>
      <c r="B57" s="567"/>
      <c r="C57" s="567"/>
      <c r="D57" s="567"/>
      <c r="E57" s="567"/>
      <c r="F57" s="567"/>
      <c r="G57" s="567"/>
      <c r="H57" s="567"/>
      <c r="I57" s="567"/>
      <c r="J57" s="567"/>
      <c r="K57" s="567"/>
      <c r="L57" s="567"/>
      <c r="M57" s="618"/>
      <c r="N57" s="668"/>
    </row>
    <row r="58" spans="1:14" s="9" customFormat="1" ht="15.75" customHeight="1" thickBot="1">
      <c r="A58" s="615" t="s">
        <v>89</v>
      </c>
      <c r="B58" s="616"/>
      <c r="C58" s="616"/>
      <c r="D58" s="616"/>
      <c r="E58" s="616"/>
      <c r="F58" s="616"/>
      <c r="G58" s="616"/>
      <c r="H58" s="616"/>
      <c r="I58" s="616"/>
      <c r="J58" s="616"/>
      <c r="K58" s="616"/>
      <c r="L58" s="616"/>
      <c r="M58" s="617"/>
      <c r="N58" s="668"/>
    </row>
    <row r="59" spans="1:14" s="9" customFormat="1" ht="35.25" customHeight="1">
      <c r="A59" s="619" t="s">
        <v>57</v>
      </c>
      <c r="B59" s="620"/>
      <c r="C59" s="620"/>
      <c r="D59" s="620"/>
      <c r="E59" s="620"/>
      <c r="F59" s="620"/>
      <c r="G59" s="620"/>
      <c r="H59" s="620"/>
      <c r="I59" s="620"/>
      <c r="J59" s="620"/>
      <c r="K59" s="620"/>
      <c r="L59" s="620"/>
      <c r="M59" s="620"/>
      <c r="N59" s="668"/>
    </row>
    <row r="60" spans="1:14" s="9" customFormat="1" ht="24.75" customHeight="1">
      <c r="A60" s="621" t="s">
        <v>0</v>
      </c>
      <c r="B60" s="621"/>
      <c r="C60" s="621"/>
      <c r="D60" s="621"/>
      <c r="E60" s="621"/>
      <c r="F60" s="621"/>
      <c r="G60" s="621"/>
      <c r="H60" s="621"/>
      <c r="I60" s="621"/>
      <c r="J60" s="621"/>
      <c r="K60" s="621"/>
      <c r="L60" s="621"/>
      <c r="M60" s="621"/>
      <c r="N60" s="668"/>
    </row>
    <row r="61" spans="1:14" s="9" customFormat="1" ht="16" thickBot="1">
      <c r="A61" s="606" t="s">
        <v>90</v>
      </c>
      <c r="B61" s="607"/>
      <c r="C61" s="607"/>
      <c r="D61" s="607"/>
      <c r="E61" s="607"/>
      <c r="F61" s="607"/>
      <c r="G61" s="607"/>
      <c r="H61" s="607"/>
      <c r="I61" s="607"/>
      <c r="J61" s="607"/>
      <c r="K61" s="607"/>
      <c r="L61" s="607"/>
      <c r="M61" s="607"/>
      <c r="N61" s="669"/>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xChbNfpCXXbKYJLgRZavm97NK8E2noCxh0w7jR984kBb9DKYCg3X4zjS3opoissV7FNPWX3b6DXpF2vJMQ6rnw==" saltValue="f7P4zmwhLMmnJsmRzLv4pA==" spinCount="100000" sheet="1" objects="1" scenarios="1"/>
  <mergeCells count="66">
    <mergeCell ref="L2:N3"/>
    <mergeCell ref="F3:K3"/>
    <mergeCell ref="F4:K4"/>
    <mergeCell ref="A5:N5"/>
    <mergeCell ref="B6:H6"/>
    <mergeCell ref="I6:J6"/>
    <mergeCell ref="K6:M6"/>
    <mergeCell ref="N6:N61"/>
    <mergeCell ref="A7:M7"/>
    <mergeCell ref="E8:I8"/>
    <mergeCell ref="L8:M8"/>
    <mergeCell ref="E9:I9"/>
    <mergeCell ref="L9:M10"/>
    <mergeCell ref="E10:I10"/>
    <mergeCell ref="E11:I11"/>
    <mergeCell ref="K11:M11"/>
    <mergeCell ref="C20:G20"/>
    <mergeCell ref="E12:I12"/>
    <mergeCell ref="K12:M12"/>
    <mergeCell ref="E13:I13"/>
    <mergeCell ref="K13:M13"/>
    <mergeCell ref="E14:I14"/>
    <mergeCell ref="K14:M14"/>
    <mergeCell ref="E15:I15"/>
    <mergeCell ref="A17:M17"/>
    <mergeCell ref="C18:G18"/>
    <mergeCell ref="I18:M18"/>
    <mergeCell ref="L19:M19"/>
    <mergeCell ref="J20:L20"/>
    <mergeCell ref="A37:M39"/>
    <mergeCell ref="A22:M22"/>
    <mergeCell ref="A23:M23"/>
    <mergeCell ref="H25:H26"/>
    <mergeCell ref="I25:M26"/>
    <mergeCell ref="C27:D27"/>
    <mergeCell ref="I27:M27"/>
    <mergeCell ref="J29:M29"/>
    <mergeCell ref="J30:M30"/>
    <mergeCell ref="J33:M33"/>
    <mergeCell ref="J34:M34"/>
    <mergeCell ref="A36:M36"/>
    <mergeCell ref="A49:M49"/>
    <mergeCell ref="A41:M41"/>
    <mergeCell ref="A42:F42"/>
    <mergeCell ref="G42:M42"/>
    <mergeCell ref="G43:J43"/>
    <mergeCell ref="G44:J44"/>
    <mergeCell ref="A45:I45"/>
    <mergeCell ref="J45:L45"/>
    <mergeCell ref="A46:I46"/>
    <mergeCell ref="J46:L46"/>
    <mergeCell ref="A47:I47"/>
    <mergeCell ref="J47:L47"/>
    <mergeCell ref="J48:L48"/>
    <mergeCell ref="A61:M61"/>
    <mergeCell ref="A50:M51"/>
    <mergeCell ref="A52:C52"/>
    <mergeCell ref="D52:M52"/>
    <mergeCell ref="A53:M53"/>
    <mergeCell ref="A54:M54"/>
    <mergeCell ref="A55:M55"/>
    <mergeCell ref="A56:M56"/>
    <mergeCell ref="A57:M57"/>
    <mergeCell ref="A58:M58"/>
    <mergeCell ref="A59:M59"/>
    <mergeCell ref="A60:M60"/>
  </mergeCells>
  <printOptions horizontalCentered="1"/>
  <pageMargins left="0.39370078740157483" right="0.39370078740157483" top="0.39370078740157483" bottom="0.39370078740157483" header="0" footer="0"/>
  <pageSetup scale="67"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zoomScaleNormal="100" workbookViewId="0">
      <selection activeCell="E8" sqref="E8:I8"/>
    </sheetView>
  </sheetViews>
  <sheetFormatPr baseColWidth="10" defaultColWidth="11.453125" defaultRowHeight="12.5"/>
  <cols>
    <col min="1" max="4" width="9.26953125" style="3" customWidth="1"/>
    <col min="5" max="5" width="11" style="3" bestFit="1" customWidth="1"/>
    <col min="6" max="8" width="11.453125" style="3"/>
    <col min="9" max="9" width="19" style="3" bestFit="1" customWidth="1"/>
    <col min="10" max="12" width="11.453125" style="3"/>
    <col min="13" max="13" width="14.26953125" style="3" customWidth="1"/>
    <col min="14" max="14" width="7.7265625" style="3" customWidth="1"/>
    <col min="15" max="16384" width="11.453125" style="3"/>
  </cols>
  <sheetData>
    <row r="1" spans="1:14" ht="58" customHeight="1">
      <c r="A1" s="250"/>
      <c r="B1" s="250"/>
      <c r="C1" s="250"/>
      <c r="D1" s="250"/>
      <c r="E1" s="251"/>
      <c r="F1" s="251"/>
      <c r="G1" s="251"/>
      <c r="H1" s="251"/>
      <c r="I1" s="251"/>
      <c r="J1" s="251"/>
      <c r="K1" s="251"/>
      <c r="L1" s="251"/>
      <c r="M1" s="251"/>
      <c r="N1" s="251"/>
    </row>
    <row r="2" spans="1:14" ht="15" customHeight="1">
      <c r="A2" s="2"/>
      <c r="B2" s="2"/>
      <c r="C2" s="2"/>
      <c r="D2" s="2"/>
      <c r="E2" s="2"/>
      <c r="F2" s="252"/>
      <c r="G2" s="253"/>
      <c r="H2" s="253"/>
      <c r="I2" s="253"/>
      <c r="J2" s="253"/>
      <c r="K2" s="253"/>
      <c r="L2" s="742"/>
      <c r="M2" s="742"/>
      <c r="N2" s="742"/>
    </row>
    <row r="3" spans="1:14" ht="15" customHeight="1">
      <c r="A3" s="2"/>
      <c r="B3" s="2"/>
      <c r="C3" s="2"/>
      <c r="D3" s="2"/>
      <c r="E3" s="254"/>
      <c r="F3" s="743" t="s">
        <v>288</v>
      </c>
      <c r="G3" s="743"/>
      <c r="H3" s="743"/>
      <c r="I3" s="743"/>
      <c r="J3" s="743"/>
      <c r="K3" s="743"/>
      <c r="L3" s="742"/>
      <c r="M3" s="742"/>
      <c r="N3" s="742"/>
    </row>
    <row r="4" spans="1:14" ht="30" customHeight="1" thickBot="1">
      <c r="A4" s="2"/>
      <c r="B4" s="2"/>
      <c r="C4" s="2"/>
      <c r="D4" s="2"/>
      <c r="E4" s="2"/>
      <c r="F4" s="744" t="s">
        <v>247</v>
      </c>
      <c r="G4" s="744"/>
      <c r="H4" s="744"/>
      <c r="I4" s="744"/>
      <c r="J4" s="744"/>
      <c r="K4" s="744"/>
      <c r="L4" s="252"/>
      <c r="M4" s="255"/>
      <c r="N4" s="2"/>
    </row>
    <row r="5" spans="1:14" ht="36.75" customHeight="1" thickBot="1">
      <c r="A5" s="745" t="s">
        <v>439</v>
      </c>
      <c r="B5" s="746"/>
      <c r="C5" s="746"/>
      <c r="D5" s="746"/>
      <c r="E5" s="746"/>
      <c r="F5" s="746"/>
      <c r="G5" s="746"/>
      <c r="H5" s="746"/>
      <c r="I5" s="746"/>
      <c r="J5" s="746"/>
      <c r="K5" s="746"/>
      <c r="L5" s="746"/>
      <c r="M5" s="746"/>
      <c r="N5" s="747"/>
    </row>
    <row r="6" spans="1:14" ht="12.75" customHeight="1" thickBot="1">
      <c r="A6" s="264" t="s">
        <v>40</v>
      </c>
      <c r="B6" s="321" t="str">
        <f>+'DATOS MAESTROS'!B3</f>
        <v>GLASSTECH MEXICO</v>
      </c>
      <c r="C6" s="319"/>
      <c r="D6" s="319"/>
      <c r="E6" s="319"/>
      <c r="F6" s="319"/>
      <c r="G6" s="319"/>
      <c r="H6" s="319"/>
      <c r="I6" s="265"/>
      <c r="J6" s="319"/>
      <c r="K6" s="320" t="s">
        <v>39</v>
      </c>
      <c r="L6" s="322" t="str">
        <f>+'DATOS MAESTROS'!B4</f>
        <v>Del 15 al 17 Julio 2026</v>
      </c>
      <c r="M6" s="440"/>
      <c r="N6" s="748" t="s">
        <v>289</v>
      </c>
    </row>
    <row r="7" spans="1:14" ht="14.5" thickBot="1">
      <c r="A7" s="751" t="s">
        <v>38</v>
      </c>
      <c r="B7" s="752"/>
      <c r="C7" s="752"/>
      <c r="D7" s="752"/>
      <c r="E7" s="752"/>
      <c r="F7" s="752"/>
      <c r="G7" s="752"/>
      <c r="H7" s="752"/>
      <c r="I7" s="752"/>
      <c r="J7" s="752"/>
      <c r="K7" s="752"/>
      <c r="L7" s="752"/>
      <c r="M7" s="753"/>
      <c r="N7" s="749"/>
    </row>
    <row r="8" spans="1:14" ht="13" thickBot="1">
      <c r="A8" s="266" t="s">
        <v>37</v>
      </c>
      <c r="B8" s="267"/>
      <c r="C8" s="268"/>
      <c r="D8" s="268"/>
      <c r="E8" s="675"/>
      <c r="F8" s="675"/>
      <c r="G8" s="675"/>
      <c r="H8" s="675"/>
      <c r="I8" s="675"/>
      <c r="J8" s="263"/>
      <c r="K8" s="263"/>
      <c r="L8" s="754" t="s">
        <v>36</v>
      </c>
      <c r="M8" s="755"/>
      <c r="N8" s="749"/>
    </row>
    <row r="9" spans="1:14">
      <c r="A9" s="266" t="s">
        <v>35</v>
      </c>
      <c r="B9" s="267"/>
      <c r="C9" s="268"/>
      <c r="D9" s="268"/>
      <c r="E9" s="741"/>
      <c r="F9" s="741"/>
      <c r="G9" s="741"/>
      <c r="H9" s="741"/>
      <c r="I9" s="741"/>
      <c r="J9" s="263"/>
      <c r="K9" s="263"/>
      <c r="L9" s="756"/>
      <c r="M9" s="757"/>
      <c r="N9" s="749"/>
    </row>
    <row r="10" spans="1:14" ht="13" thickBot="1">
      <c r="A10" s="266" t="s">
        <v>34</v>
      </c>
      <c r="B10" s="267"/>
      <c r="C10" s="268"/>
      <c r="D10" s="268"/>
      <c r="E10" s="741"/>
      <c r="F10" s="741"/>
      <c r="G10" s="741"/>
      <c r="H10" s="741"/>
      <c r="I10" s="741"/>
      <c r="J10" s="263"/>
      <c r="K10" s="263"/>
      <c r="L10" s="758"/>
      <c r="M10" s="759"/>
      <c r="N10" s="749"/>
    </row>
    <row r="11" spans="1:14">
      <c r="A11" s="266" t="s">
        <v>33</v>
      </c>
      <c r="B11" s="267"/>
      <c r="C11" s="268"/>
      <c r="D11" s="268"/>
      <c r="E11" s="741"/>
      <c r="F11" s="741"/>
      <c r="G11" s="741"/>
      <c r="H11" s="741"/>
      <c r="I11" s="741"/>
      <c r="J11" s="269" t="s">
        <v>32</v>
      </c>
      <c r="K11" s="675"/>
      <c r="L11" s="675"/>
      <c r="M11" s="675"/>
      <c r="N11" s="749"/>
    </row>
    <row r="12" spans="1:14">
      <c r="A12" s="266" t="s">
        <v>31</v>
      </c>
      <c r="B12" s="267"/>
      <c r="C12" s="268"/>
      <c r="D12" s="268"/>
      <c r="E12" s="741"/>
      <c r="F12" s="741"/>
      <c r="G12" s="741"/>
      <c r="H12" s="741"/>
      <c r="I12" s="741"/>
      <c r="J12" s="269" t="s">
        <v>30</v>
      </c>
      <c r="K12" s="675"/>
      <c r="L12" s="675"/>
      <c r="M12" s="675"/>
      <c r="N12" s="749"/>
    </row>
    <row r="13" spans="1:14">
      <c r="A13" s="266" t="s">
        <v>29</v>
      </c>
      <c r="B13" s="267"/>
      <c r="C13" s="268"/>
      <c r="D13" s="268"/>
      <c r="E13" s="741"/>
      <c r="F13" s="741"/>
      <c r="G13" s="741"/>
      <c r="H13" s="741"/>
      <c r="I13" s="741"/>
      <c r="J13" s="269" t="s">
        <v>28</v>
      </c>
      <c r="K13" s="675"/>
      <c r="L13" s="675"/>
      <c r="M13" s="675"/>
      <c r="N13" s="749"/>
    </row>
    <row r="14" spans="1:14">
      <c r="A14" s="266" t="s">
        <v>27</v>
      </c>
      <c r="B14" s="267"/>
      <c r="C14" s="268"/>
      <c r="D14" s="268"/>
      <c r="E14" s="741"/>
      <c r="F14" s="741"/>
      <c r="G14" s="741"/>
      <c r="H14" s="741"/>
      <c r="I14" s="741"/>
      <c r="J14" s="269" t="s">
        <v>26</v>
      </c>
      <c r="K14" s="675"/>
      <c r="L14" s="675"/>
      <c r="M14" s="675"/>
      <c r="N14" s="749"/>
    </row>
    <row r="15" spans="1:14">
      <c r="A15" s="266" t="s">
        <v>25</v>
      </c>
      <c r="B15" s="267"/>
      <c r="C15" s="268"/>
      <c r="D15" s="268"/>
      <c r="E15" s="741"/>
      <c r="F15" s="741"/>
      <c r="G15" s="741"/>
      <c r="H15" s="741"/>
      <c r="I15" s="741"/>
      <c r="J15" s="437" t="s">
        <v>91</v>
      </c>
      <c r="K15" s="675"/>
      <c r="L15" s="675"/>
      <c r="M15" s="675"/>
      <c r="N15" s="749"/>
    </row>
    <row r="16" spans="1:14">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272" t="s">
        <v>23</v>
      </c>
      <c r="B18" s="273"/>
      <c r="C18" s="734" t="s">
        <v>22</v>
      </c>
      <c r="D18" s="734"/>
      <c r="E18" s="734"/>
      <c r="F18" s="734"/>
      <c r="G18" s="734"/>
      <c r="H18" s="274" t="s">
        <v>16</v>
      </c>
      <c r="I18" s="734" t="s">
        <v>49</v>
      </c>
      <c r="J18" s="734"/>
      <c r="K18" s="734"/>
      <c r="L18" s="734"/>
      <c r="M18" s="297"/>
      <c r="N18" s="749"/>
    </row>
    <row r="19" spans="1:14">
      <c r="A19" s="270"/>
      <c r="B19" s="268"/>
      <c r="C19" s="263" t="s">
        <v>21</v>
      </c>
      <c r="D19" s="263"/>
      <c r="E19" s="457">
        <f>+'DATOS MAESTROS'!B7</f>
        <v>2010005424</v>
      </c>
      <c r="F19" s="263"/>
      <c r="G19" s="276"/>
      <c r="H19" s="277" t="s">
        <v>50</v>
      </c>
      <c r="I19" s="263" t="s">
        <v>290</v>
      </c>
      <c r="J19" s="277"/>
      <c r="K19" s="277"/>
      <c r="L19" s="735"/>
      <c r="M19" s="736"/>
      <c r="N19" s="749"/>
    </row>
    <row r="20" spans="1:14">
      <c r="A20" s="272" t="s">
        <v>20</v>
      </c>
      <c r="B20" s="273"/>
      <c r="C20" s="737" t="s">
        <v>19</v>
      </c>
      <c r="D20" s="737"/>
      <c r="E20" s="738"/>
      <c r="F20" s="738"/>
      <c r="G20" s="738"/>
      <c r="H20" s="277" t="s">
        <v>93</v>
      </c>
      <c r="I20" s="263"/>
      <c r="J20" s="263"/>
      <c r="K20" s="739">
        <f>+'DATOS MAESTROS'!B6</f>
        <v>46211</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4">
      <c r="A23" s="704" t="s">
        <v>17</v>
      </c>
      <c r="B23" s="705"/>
      <c r="C23" s="705"/>
      <c r="D23" s="705"/>
      <c r="E23" s="705"/>
      <c r="F23" s="705"/>
      <c r="G23" s="705"/>
      <c r="H23" s="705"/>
      <c r="I23" s="705"/>
      <c r="J23" s="705"/>
      <c r="K23" s="705"/>
      <c r="L23" s="705"/>
      <c r="M23" s="705"/>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t="s">
        <v>7</v>
      </c>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465</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291</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4.5">
      <c r="A43" s="152" t="str">
        <f>+'DATOS MAESTROS'!$B$8</f>
        <v>N/A</v>
      </c>
      <c r="B43" s="151" t="str">
        <f>+'DATOS MAESTROS'!$B$9</f>
        <v>N/A</v>
      </c>
      <c r="C43" s="150">
        <f>+'DATOS MAESTROS'!$B$10</f>
        <v>46218</v>
      </c>
      <c r="D43" s="150">
        <f>+'DATOS MAESTROS'!$B$11</f>
        <v>46219</v>
      </c>
      <c r="E43" s="150">
        <f>+'DATOS MAESTROS'!$B$12</f>
        <v>46220</v>
      </c>
      <c r="F43" s="303" t="s">
        <v>56</v>
      </c>
      <c r="G43" s="688" t="s">
        <v>292</v>
      </c>
      <c r="H43" s="689"/>
      <c r="I43" s="689"/>
      <c r="J43" s="690"/>
      <c r="K43" s="304" t="s">
        <v>501</v>
      </c>
      <c r="L43" s="148" t="s">
        <v>135</v>
      </c>
      <c r="M43" s="147" t="s">
        <v>293</v>
      </c>
      <c r="N43" s="749"/>
    </row>
    <row r="44" spans="1:14" ht="30.75" hidden="1" customHeight="1">
      <c r="A44" s="305"/>
      <c r="B44" s="306"/>
      <c r="C44" s="307"/>
      <c r="D44" s="307"/>
      <c r="E44" s="307"/>
      <c r="F44" s="308">
        <f>SUM(A44:E44)</f>
        <v>0</v>
      </c>
      <c r="G44" s="691" t="s">
        <v>447</v>
      </c>
      <c r="H44" s="692"/>
      <c r="I44" s="692"/>
      <c r="J44" s="693"/>
      <c r="K44" s="308" t="s">
        <v>498</v>
      </c>
      <c r="L44" s="309">
        <v>396.55</v>
      </c>
      <c r="M44" s="216">
        <f>+L44*F44</f>
        <v>0</v>
      </c>
      <c r="N44" s="749"/>
    </row>
    <row r="45" spans="1:14" ht="30.75" customHeight="1" thickBot="1">
      <c r="A45" s="305"/>
      <c r="B45" s="306"/>
      <c r="C45" s="307"/>
      <c r="D45" s="307"/>
      <c r="E45" s="307"/>
      <c r="F45" s="308">
        <f>SUM(A45:E45)</f>
        <v>0</v>
      </c>
      <c r="G45" s="691" t="s">
        <v>448</v>
      </c>
      <c r="H45" s="692"/>
      <c r="I45" s="692"/>
      <c r="J45" s="693"/>
      <c r="K45" s="308" t="s">
        <v>498</v>
      </c>
      <c r="L45" s="309">
        <v>461.21</v>
      </c>
      <c r="M45" s="216">
        <f>+L45*F45</f>
        <v>0</v>
      </c>
      <c r="N45" s="749"/>
    </row>
    <row r="46" spans="1:14" ht="12.75" customHeight="1">
      <c r="A46" s="289"/>
      <c r="J46" s="694" t="s">
        <v>71</v>
      </c>
      <c r="K46" s="695"/>
      <c r="L46" s="696"/>
      <c r="M46" s="441">
        <f>+M45+M44</f>
        <v>0</v>
      </c>
      <c r="N46" s="749"/>
    </row>
    <row r="47" spans="1:14" ht="12.75" customHeight="1">
      <c r="A47" s="697" t="s">
        <v>284</v>
      </c>
      <c r="B47" s="698"/>
      <c r="C47" s="699"/>
      <c r="D47" s="699"/>
      <c r="E47" s="699"/>
      <c r="F47" s="699"/>
      <c r="G47" s="699"/>
      <c r="H47" s="699"/>
      <c r="I47" s="700"/>
      <c r="J47" s="701" t="s">
        <v>294</v>
      </c>
      <c r="K47" s="702"/>
      <c r="L47" s="703"/>
      <c r="M47" s="442">
        <f>M46*0.16</f>
        <v>0</v>
      </c>
      <c r="N47" s="749"/>
    </row>
    <row r="48" spans="1:14" ht="13.5" customHeight="1" thickBot="1">
      <c r="A48" s="676" t="s">
        <v>295</v>
      </c>
      <c r="B48" s="677"/>
      <c r="C48" s="677"/>
      <c r="D48" s="677"/>
      <c r="E48" s="677"/>
      <c r="F48" s="677"/>
      <c r="G48" s="677"/>
      <c r="H48" s="677"/>
      <c r="I48" s="678"/>
      <c r="J48" s="679" t="s">
        <v>121</v>
      </c>
      <c r="K48" s="680"/>
      <c r="L48" s="681"/>
      <c r="M48" s="443">
        <f>SUM(M46:M47)</f>
        <v>0</v>
      </c>
      <c r="N48" s="749"/>
    </row>
    <row r="49" spans="1:14" ht="12.75" customHeight="1">
      <c r="A49" s="682" t="s">
        <v>286</v>
      </c>
      <c r="B49" s="683"/>
      <c r="C49" s="683"/>
      <c r="D49" s="683"/>
      <c r="E49" s="683"/>
      <c r="F49" s="683"/>
      <c r="G49" s="683"/>
      <c r="H49" s="683"/>
      <c r="I49" s="683"/>
      <c r="J49" s="310"/>
      <c r="K49" s="310"/>
      <c r="L49" s="310"/>
      <c r="M49" s="310"/>
      <c r="N49" s="749"/>
    </row>
    <row r="50" spans="1:14" ht="12.75" customHeight="1">
      <c r="A50" s="311"/>
      <c r="B50" s="312"/>
      <c r="C50" s="312"/>
      <c r="D50" s="312"/>
      <c r="E50" s="312"/>
      <c r="F50" s="312"/>
      <c r="G50" s="312"/>
      <c r="H50" s="312"/>
      <c r="I50" s="312"/>
      <c r="J50" s="313"/>
      <c r="K50" s="313"/>
      <c r="L50" s="314"/>
      <c r="M50" s="2"/>
      <c r="N50" s="749"/>
    </row>
    <row r="51" spans="1:14" ht="12.75" customHeight="1">
      <c r="A51" s="684" t="s">
        <v>467</v>
      </c>
      <c r="B51" s="685"/>
      <c r="C51" s="685"/>
      <c r="D51" s="685"/>
      <c r="E51" s="685"/>
      <c r="F51" s="685"/>
      <c r="G51" s="685"/>
      <c r="H51" s="685"/>
      <c r="I51" s="685"/>
      <c r="J51" s="685"/>
      <c r="K51" s="685"/>
      <c r="L51" s="685"/>
      <c r="M51" s="685"/>
      <c r="N51" s="749"/>
    </row>
    <row r="52" spans="1:14" ht="12.75" customHeight="1">
      <c r="A52" s="684"/>
      <c r="B52" s="685"/>
      <c r="C52" s="685"/>
      <c r="D52" s="685"/>
      <c r="E52" s="685"/>
      <c r="F52" s="685"/>
      <c r="G52" s="685"/>
      <c r="H52" s="685"/>
      <c r="I52" s="685"/>
      <c r="J52" s="685"/>
      <c r="K52" s="685"/>
      <c r="L52" s="685"/>
      <c r="M52" s="685"/>
      <c r="N52" s="749"/>
    </row>
    <row r="53" spans="1:14" ht="12.75" customHeight="1">
      <c r="A53" s="315"/>
      <c r="B53" s="316"/>
      <c r="C53" s="316"/>
      <c r="D53" s="316"/>
      <c r="E53" s="316"/>
      <c r="F53" s="316"/>
      <c r="G53" s="316"/>
      <c r="H53" s="316"/>
      <c r="I53" s="316"/>
      <c r="J53" s="316"/>
      <c r="K53" s="316"/>
      <c r="L53" s="316"/>
      <c r="M53" s="316"/>
      <c r="N53" s="749"/>
    </row>
    <row r="54" spans="1:14" ht="13">
      <c r="A54" s="686"/>
      <c r="B54" s="687"/>
      <c r="C54" s="687"/>
      <c r="D54" s="687"/>
      <c r="E54" s="687"/>
      <c r="F54" s="687"/>
      <c r="G54" s="687"/>
      <c r="H54" s="687"/>
      <c r="I54" s="687"/>
      <c r="J54" s="687"/>
      <c r="K54" s="687"/>
      <c r="L54" s="687"/>
      <c r="M54" s="687"/>
      <c r="N54" s="749"/>
    </row>
    <row r="55" spans="1:14" s="2" customFormat="1" ht="15.75" customHeight="1" thickBot="1">
      <c r="A55" s="615" t="s">
        <v>89</v>
      </c>
      <c r="B55" s="616"/>
      <c r="C55" s="616"/>
      <c r="D55" s="616"/>
      <c r="E55" s="616"/>
      <c r="F55" s="616"/>
      <c r="G55" s="616"/>
      <c r="H55" s="616"/>
      <c r="I55" s="616"/>
      <c r="J55" s="616"/>
      <c r="K55" s="616"/>
      <c r="L55" s="616"/>
      <c r="M55" s="616"/>
      <c r="N55" s="749"/>
    </row>
    <row r="56" spans="1:14" s="2" customFormat="1" ht="35.25" customHeight="1">
      <c r="A56" s="670" t="s">
        <v>296</v>
      </c>
      <c r="B56" s="671"/>
      <c r="C56" s="671"/>
      <c r="D56" s="671"/>
      <c r="E56" s="671"/>
      <c r="F56" s="671"/>
      <c r="G56" s="671"/>
      <c r="H56" s="671"/>
      <c r="I56" s="671"/>
      <c r="J56" s="671"/>
      <c r="K56" s="671"/>
      <c r="L56" s="671"/>
      <c r="M56" s="671"/>
      <c r="N56" s="749"/>
    </row>
    <row r="57" spans="1:14" s="2" customFormat="1" ht="24" customHeight="1">
      <c r="A57" s="672" t="s">
        <v>0</v>
      </c>
      <c r="B57" s="672"/>
      <c r="C57" s="672"/>
      <c r="D57" s="672"/>
      <c r="E57" s="672"/>
      <c r="F57" s="672"/>
      <c r="G57" s="672"/>
      <c r="H57" s="672"/>
      <c r="I57" s="672"/>
      <c r="J57" s="672"/>
      <c r="K57" s="672"/>
      <c r="L57" s="672"/>
      <c r="M57" s="672"/>
      <c r="N57" s="749"/>
    </row>
    <row r="58" spans="1:14" s="2" customFormat="1" ht="16" thickBot="1">
      <c r="A58" s="673" t="s">
        <v>90</v>
      </c>
      <c r="B58" s="674"/>
      <c r="C58" s="674"/>
      <c r="D58" s="674"/>
      <c r="E58" s="674"/>
      <c r="F58" s="674"/>
      <c r="G58" s="674"/>
      <c r="H58" s="674"/>
      <c r="I58" s="674"/>
      <c r="J58" s="674"/>
      <c r="K58" s="674"/>
      <c r="L58" s="674"/>
      <c r="M58" s="674"/>
      <c r="N58" s="750"/>
    </row>
  </sheetData>
  <sheetProtection algorithmName="SHA-512" hashValue="2kI457e3GkaSW80ERyT4k1MMGFc2OF/E8CcqJl2zd1HwDBtuoqSc+YUgBazdEJ7GqDsYGIpDow0lqccJag6CyQ==" saltValue="DP6/dP8FVhFeUciacim9yA==" spinCount="100000" sheet="1" objects="1" scenarios="1"/>
  <mergeCells count="57">
    <mergeCell ref="E12:I12"/>
    <mergeCell ref="K12:M12"/>
    <mergeCell ref="L2:N3"/>
    <mergeCell ref="F3:K3"/>
    <mergeCell ref="F4:K4"/>
    <mergeCell ref="A5:N5"/>
    <mergeCell ref="N6:N58"/>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L18"/>
    <mergeCell ref="L19:M19"/>
    <mergeCell ref="C20:G20"/>
    <mergeCell ref="K20:M20"/>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s>
  <printOptions horizontalCentered="1" verticalCentered="1"/>
  <pageMargins left="0.39370078740157483" right="0.39370078740157483" top="0.39370078740157483" bottom="0.39370078740157483" header="0" footer="0"/>
  <pageSetup scale="68" fitToHeight="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zoomScaleNormal="100" workbookViewId="0">
      <selection activeCell="E8" sqref="E8:I8"/>
    </sheetView>
  </sheetViews>
  <sheetFormatPr baseColWidth="10" defaultColWidth="11.453125" defaultRowHeight="12.5"/>
  <cols>
    <col min="1" max="4" width="9.26953125" style="3" customWidth="1"/>
    <col min="5" max="5" width="11" style="3" bestFit="1" customWidth="1"/>
    <col min="6" max="6" width="9.81640625" style="3" customWidth="1"/>
    <col min="7" max="8" width="11.453125" style="3"/>
    <col min="9" max="9" width="19" style="3" bestFit="1" customWidth="1"/>
    <col min="10" max="10" width="11.453125" style="3"/>
    <col min="11" max="11" width="9.81640625" style="3" customWidth="1"/>
    <col min="12" max="12" width="10.54296875" style="3" customWidth="1"/>
    <col min="13" max="13" width="12.26953125" style="3" customWidth="1"/>
    <col min="14" max="14" width="6.26953125" style="3" customWidth="1"/>
    <col min="15" max="15" width="11.453125" style="3" customWidth="1"/>
    <col min="16" max="16384" width="11.453125" style="3"/>
  </cols>
  <sheetData>
    <row r="1" spans="1:19" ht="58" customHeight="1">
      <c r="A1" s="250"/>
      <c r="B1" s="250"/>
      <c r="C1" s="250"/>
      <c r="D1" s="250"/>
      <c r="E1" s="251"/>
      <c r="F1" s="251"/>
      <c r="G1" s="251"/>
      <c r="H1" s="251"/>
      <c r="I1" s="251"/>
      <c r="J1" s="251"/>
      <c r="K1" s="251"/>
      <c r="L1" s="251"/>
      <c r="M1" s="251"/>
      <c r="N1" s="251"/>
    </row>
    <row r="2" spans="1:19" ht="15" customHeight="1">
      <c r="A2" s="2"/>
      <c r="B2" s="2"/>
      <c r="C2" s="2"/>
      <c r="D2" s="2"/>
      <c r="E2" s="2"/>
      <c r="F2" s="252"/>
      <c r="G2" s="253"/>
      <c r="H2" s="253"/>
      <c r="I2" s="253"/>
      <c r="J2" s="253"/>
      <c r="K2" s="253"/>
      <c r="L2" s="742"/>
      <c r="M2" s="742"/>
      <c r="N2" s="742"/>
    </row>
    <row r="3" spans="1:19" ht="15" customHeight="1">
      <c r="A3" s="2"/>
      <c r="B3" s="2"/>
      <c r="C3" s="2"/>
      <c r="D3" s="2"/>
      <c r="E3" s="254"/>
      <c r="F3" s="743" t="s">
        <v>297</v>
      </c>
      <c r="G3" s="743"/>
      <c r="H3" s="743"/>
      <c r="I3" s="743"/>
      <c r="J3" s="743"/>
      <c r="K3" s="743"/>
      <c r="L3" s="742"/>
      <c r="M3" s="742"/>
      <c r="N3" s="742"/>
    </row>
    <row r="4" spans="1:19" ht="30" customHeight="1" thickBot="1">
      <c r="A4" s="2"/>
      <c r="B4" s="2"/>
      <c r="C4" s="2"/>
      <c r="D4" s="2"/>
      <c r="E4" s="2"/>
      <c r="F4" s="744" t="s">
        <v>247</v>
      </c>
      <c r="G4" s="744"/>
      <c r="H4" s="744"/>
      <c r="I4" s="744"/>
      <c r="J4" s="744"/>
      <c r="K4" s="744"/>
      <c r="L4" s="252"/>
      <c r="M4" s="255"/>
      <c r="N4" s="2"/>
    </row>
    <row r="5" spans="1:19" ht="36.75" customHeight="1" thickBot="1">
      <c r="A5" s="773" t="s">
        <v>439</v>
      </c>
      <c r="B5" s="774"/>
      <c r="C5" s="774"/>
      <c r="D5" s="774"/>
      <c r="E5" s="774"/>
      <c r="F5" s="774"/>
      <c r="G5" s="774"/>
      <c r="H5" s="774"/>
      <c r="I5" s="774"/>
      <c r="J5" s="774"/>
      <c r="K5" s="774"/>
      <c r="L5" s="774"/>
      <c r="M5" s="774"/>
      <c r="N5" s="775"/>
    </row>
    <row r="6" spans="1:19" ht="12.75" customHeight="1">
      <c r="A6" s="283" t="s">
        <v>40</v>
      </c>
      <c r="B6" s="318" t="str">
        <f>+'DATOS MAESTROS'!B3</f>
        <v>GLASSTECH MEXICO</v>
      </c>
      <c r="C6" s="277"/>
      <c r="D6" s="277"/>
      <c r="E6" s="277"/>
      <c r="F6" s="277"/>
      <c r="G6" s="277"/>
      <c r="H6" s="277"/>
      <c r="I6" s="776" t="s">
        <v>39</v>
      </c>
      <c r="J6" s="776"/>
      <c r="K6" s="734" t="str">
        <f>+'DATOS MAESTROS'!B4</f>
        <v>Del 15 al 17 Julio 2026</v>
      </c>
      <c r="L6" s="734"/>
      <c r="M6" s="734"/>
      <c r="N6" s="748" t="s">
        <v>289</v>
      </c>
    </row>
    <row r="7" spans="1:19" ht="14.5" thickBot="1">
      <c r="A7" s="704" t="s">
        <v>38</v>
      </c>
      <c r="B7" s="705"/>
      <c r="C7" s="705"/>
      <c r="D7" s="705"/>
      <c r="E7" s="705"/>
      <c r="F7" s="705"/>
      <c r="G7" s="705"/>
      <c r="H7" s="705"/>
      <c r="I7" s="705"/>
      <c r="J7" s="705"/>
      <c r="K7" s="705"/>
      <c r="L7" s="705"/>
      <c r="M7" s="705"/>
      <c r="N7" s="749"/>
    </row>
    <row r="8" spans="1:19" ht="17" thickBot="1">
      <c r="A8" s="260" t="s">
        <v>37</v>
      </c>
      <c r="B8" s="261"/>
      <c r="C8" s="262"/>
      <c r="D8" s="262"/>
      <c r="E8" s="777"/>
      <c r="F8" s="777"/>
      <c r="G8" s="777"/>
      <c r="H8" s="777"/>
      <c r="I8" s="777"/>
      <c r="J8" s="263"/>
      <c r="K8" s="263"/>
      <c r="L8" s="778" t="s">
        <v>36</v>
      </c>
      <c r="M8" s="779"/>
      <c r="N8" s="749"/>
      <c r="S8" s="323"/>
    </row>
    <row r="9" spans="1:19">
      <c r="A9" s="266" t="s">
        <v>35</v>
      </c>
      <c r="B9" s="267"/>
      <c r="C9" s="268"/>
      <c r="D9" s="268"/>
      <c r="E9" s="741"/>
      <c r="F9" s="741"/>
      <c r="G9" s="741"/>
      <c r="H9" s="741"/>
      <c r="I9" s="741"/>
      <c r="J9" s="263"/>
      <c r="K9" s="263"/>
      <c r="L9" s="756"/>
      <c r="M9" s="757"/>
      <c r="N9" s="749"/>
    </row>
    <row r="10" spans="1:19" ht="13" thickBot="1">
      <c r="A10" s="266" t="s">
        <v>34</v>
      </c>
      <c r="B10" s="267"/>
      <c r="C10" s="268"/>
      <c r="D10" s="268"/>
      <c r="E10" s="741"/>
      <c r="F10" s="741"/>
      <c r="G10" s="741"/>
      <c r="H10" s="741"/>
      <c r="I10" s="741"/>
      <c r="J10" s="263"/>
      <c r="K10" s="263"/>
      <c r="L10" s="758"/>
      <c r="M10" s="759"/>
      <c r="N10" s="749"/>
    </row>
    <row r="11" spans="1:19">
      <c r="A11" s="266" t="s">
        <v>33</v>
      </c>
      <c r="B11" s="267"/>
      <c r="C11" s="268"/>
      <c r="D11" s="268"/>
      <c r="E11" s="741"/>
      <c r="F11" s="741"/>
      <c r="G11" s="741"/>
      <c r="H11" s="741"/>
      <c r="I11" s="741"/>
      <c r="J11" s="269" t="s">
        <v>32</v>
      </c>
      <c r="K11" s="675"/>
      <c r="L11" s="675"/>
      <c r="M11" s="675"/>
      <c r="N11" s="749"/>
    </row>
    <row r="12" spans="1:19">
      <c r="A12" s="266" t="s">
        <v>31</v>
      </c>
      <c r="B12" s="267"/>
      <c r="C12" s="268"/>
      <c r="D12" s="268"/>
      <c r="E12" s="741"/>
      <c r="F12" s="741"/>
      <c r="G12" s="741"/>
      <c r="H12" s="741"/>
      <c r="I12" s="741"/>
      <c r="J12" s="269" t="s">
        <v>30</v>
      </c>
      <c r="K12" s="675"/>
      <c r="L12" s="675"/>
      <c r="M12" s="675"/>
      <c r="N12" s="749"/>
    </row>
    <row r="13" spans="1:19">
      <c r="A13" s="266" t="s">
        <v>29</v>
      </c>
      <c r="B13" s="267"/>
      <c r="C13" s="268"/>
      <c r="D13" s="268"/>
      <c r="E13" s="741"/>
      <c r="F13" s="741"/>
      <c r="G13" s="741"/>
      <c r="H13" s="741"/>
      <c r="I13" s="741"/>
      <c r="J13" s="269" t="s">
        <v>28</v>
      </c>
      <c r="K13" s="675"/>
      <c r="L13" s="675"/>
      <c r="M13" s="675"/>
      <c r="N13" s="749"/>
    </row>
    <row r="14" spans="1:19">
      <c r="A14" s="266" t="s">
        <v>27</v>
      </c>
      <c r="B14" s="267"/>
      <c r="C14" s="268"/>
      <c r="D14" s="268"/>
      <c r="E14" s="741"/>
      <c r="F14" s="741"/>
      <c r="G14" s="741"/>
      <c r="H14" s="741"/>
      <c r="I14" s="741"/>
      <c r="J14" s="269" t="s">
        <v>26</v>
      </c>
      <c r="K14" s="675"/>
      <c r="L14" s="675"/>
      <c r="M14" s="675"/>
      <c r="N14" s="749"/>
    </row>
    <row r="15" spans="1:19">
      <c r="A15" s="266" t="s">
        <v>25</v>
      </c>
      <c r="B15" s="267"/>
      <c r="C15" s="268"/>
      <c r="D15" s="268"/>
      <c r="E15" s="741"/>
      <c r="F15" s="741"/>
      <c r="G15" s="741"/>
      <c r="H15" s="741"/>
      <c r="I15" s="741"/>
      <c r="J15" s="437" t="s">
        <v>91</v>
      </c>
      <c r="K15" s="675"/>
      <c r="L15" s="675"/>
      <c r="M15" s="675"/>
      <c r="N15" s="749"/>
    </row>
    <row r="16" spans="1:19">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317"/>
      <c r="B18" s="283" t="s">
        <v>23</v>
      </c>
      <c r="C18" s="734" t="s">
        <v>22</v>
      </c>
      <c r="D18" s="734"/>
      <c r="E18" s="734"/>
      <c r="F18" s="734"/>
      <c r="G18" s="734"/>
      <c r="H18" s="274" t="s">
        <v>16</v>
      </c>
      <c r="I18" s="734" t="s">
        <v>49</v>
      </c>
      <c r="J18" s="734"/>
      <c r="K18" s="734"/>
      <c r="L18" s="734"/>
      <c r="M18" s="734"/>
      <c r="N18" s="749"/>
    </row>
    <row r="19" spans="1:14">
      <c r="A19" s="270"/>
      <c r="B19" s="283"/>
      <c r="C19" s="263" t="s">
        <v>21</v>
      </c>
      <c r="D19" s="263"/>
      <c r="E19" s="457">
        <f>+'DATOS MAESTROS'!B7</f>
        <v>2010005424</v>
      </c>
      <c r="F19" s="263"/>
      <c r="G19" s="276"/>
      <c r="H19" s="277" t="s">
        <v>50</v>
      </c>
      <c r="I19" s="263" t="s">
        <v>290</v>
      </c>
      <c r="J19" s="277"/>
      <c r="K19" s="277"/>
      <c r="L19" s="735"/>
      <c r="M19" s="736"/>
      <c r="N19" s="749"/>
    </row>
    <row r="20" spans="1:14">
      <c r="A20" s="317"/>
      <c r="B20" s="283" t="s">
        <v>400</v>
      </c>
      <c r="C20" s="771" t="s">
        <v>19</v>
      </c>
      <c r="D20" s="771"/>
      <c r="E20" s="772"/>
      <c r="F20" s="772"/>
      <c r="G20" s="772"/>
      <c r="H20" s="277" t="s">
        <v>93</v>
      </c>
      <c r="I20" s="263"/>
      <c r="J20" s="263"/>
      <c r="K20" s="739">
        <f>+'DATOS MAESTROS'!B6</f>
        <v>46211</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3">
      <c r="A23" s="780" t="s">
        <v>17</v>
      </c>
      <c r="B23" s="781"/>
      <c r="C23" s="781"/>
      <c r="D23" s="781"/>
      <c r="E23" s="781"/>
      <c r="F23" s="781"/>
      <c r="G23" s="781"/>
      <c r="H23" s="781"/>
      <c r="I23" s="781"/>
      <c r="J23" s="781"/>
      <c r="K23" s="781"/>
      <c r="L23" s="781"/>
      <c r="M23" s="781"/>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465</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298</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6" customHeight="1">
      <c r="A43" s="152" t="str">
        <f>+'DATOS MAESTROS'!$B$8</f>
        <v>N/A</v>
      </c>
      <c r="B43" s="151" t="str">
        <f>+'DATOS MAESTROS'!$B$9</f>
        <v>N/A</v>
      </c>
      <c r="C43" s="150">
        <f>+'DATOS MAESTROS'!$B$10</f>
        <v>46218</v>
      </c>
      <c r="D43" s="150">
        <f>+'DATOS MAESTROS'!$B$11</f>
        <v>46219</v>
      </c>
      <c r="E43" s="150">
        <f>+'DATOS MAESTROS'!$B$12</f>
        <v>46220</v>
      </c>
      <c r="F43" s="324" t="s">
        <v>56</v>
      </c>
      <c r="G43" s="688" t="s">
        <v>299</v>
      </c>
      <c r="H43" s="689"/>
      <c r="I43" s="689"/>
      <c r="J43" s="690"/>
      <c r="K43" s="304" t="s">
        <v>282</v>
      </c>
      <c r="L43" s="148" t="s">
        <v>135</v>
      </c>
      <c r="M43" s="147" t="s">
        <v>134</v>
      </c>
      <c r="N43" s="749"/>
    </row>
    <row r="44" spans="1:14" ht="43.5" customHeight="1">
      <c r="A44" s="305"/>
      <c r="B44" s="306"/>
      <c r="C44" s="307"/>
      <c r="D44" s="307"/>
      <c r="E44" s="307"/>
      <c r="F44" s="308">
        <f>SUM(A44:E44)</f>
        <v>0</v>
      </c>
      <c r="G44" s="691" t="s">
        <v>300</v>
      </c>
      <c r="H44" s="692"/>
      <c r="I44" s="692"/>
      <c r="J44" s="693"/>
      <c r="K44" s="308" t="s">
        <v>301</v>
      </c>
      <c r="L44" s="145">
        <v>262.07</v>
      </c>
      <c r="M44" s="141">
        <f>+L44*F44</f>
        <v>0</v>
      </c>
      <c r="N44" s="749"/>
    </row>
    <row r="45" spans="1:14" ht="45.75" customHeight="1">
      <c r="A45" s="305"/>
      <c r="B45" s="306"/>
      <c r="C45" s="307"/>
      <c r="D45" s="307"/>
      <c r="E45" s="307"/>
      <c r="F45" s="308">
        <f>SUM(A45:E45)</f>
        <v>0</v>
      </c>
      <c r="G45" s="691" t="s">
        <v>302</v>
      </c>
      <c r="H45" s="692"/>
      <c r="I45" s="692"/>
      <c r="J45" s="693"/>
      <c r="K45" s="308" t="s">
        <v>301</v>
      </c>
      <c r="L45" s="145">
        <v>262.07</v>
      </c>
      <c r="M45" s="141">
        <f>+L45*F45</f>
        <v>0</v>
      </c>
      <c r="N45" s="749"/>
    </row>
    <row r="46" spans="1:14" ht="13" thickBot="1">
      <c r="A46" s="1"/>
      <c r="B46" s="2"/>
      <c r="C46" s="2"/>
      <c r="D46" s="2"/>
      <c r="E46" s="325"/>
      <c r="F46" s="325"/>
      <c r="G46" s="325"/>
      <c r="H46" s="325"/>
      <c r="I46" s="325"/>
      <c r="J46" s="326"/>
      <c r="K46" s="327"/>
      <c r="L46" s="327"/>
      <c r="M46" s="325"/>
      <c r="N46" s="749"/>
    </row>
    <row r="47" spans="1:14" ht="12.75" customHeight="1">
      <c r="A47" s="763"/>
      <c r="B47" s="764"/>
      <c r="C47" s="765"/>
      <c r="D47" s="765"/>
      <c r="E47" s="765"/>
      <c r="F47" s="765"/>
      <c r="G47" s="765"/>
      <c r="H47" s="765"/>
      <c r="I47" s="765"/>
      <c r="J47" s="694" t="s">
        <v>128</v>
      </c>
      <c r="K47" s="695"/>
      <c r="L47" s="696"/>
      <c r="M47" s="328">
        <f>+M45+M44</f>
        <v>0</v>
      </c>
      <c r="N47" s="749"/>
    </row>
    <row r="48" spans="1:14">
      <c r="A48" s="766" t="s">
        <v>286</v>
      </c>
      <c r="B48" s="767"/>
      <c r="C48" s="767"/>
      <c r="D48" s="767"/>
      <c r="E48" s="767"/>
      <c r="F48" s="767"/>
      <c r="G48" s="767"/>
      <c r="H48" s="767"/>
      <c r="I48" s="767"/>
      <c r="J48" s="701" t="s">
        <v>294</v>
      </c>
      <c r="K48" s="702"/>
      <c r="L48" s="703"/>
      <c r="M48" s="329">
        <f>+M47*0.16</f>
        <v>0</v>
      </c>
      <c r="N48" s="749"/>
    </row>
    <row r="49" spans="1:14" ht="13.5" customHeight="1" thickBot="1">
      <c r="A49" s="766"/>
      <c r="B49" s="767"/>
      <c r="C49" s="767"/>
      <c r="D49" s="767"/>
      <c r="E49" s="767"/>
      <c r="F49" s="767"/>
      <c r="G49" s="767"/>
      <c r="H49" s="767"/>
      <c r="I49" s="767"/>
      <c r="J49" s="768" t="s">
        <v>121</v>
      </c>
      <c r="K49" s="769"/>
      <c r="L49" s="770"/>
      <c r="M49" s="330">
        <f>+M48+M47</f>
        <v>0</v>
      </c>
      <c r="N49" s="749"/>
    </row>
    <row r="50" spans="1:14">
      <c r="A50" s="760" t="s">
        <v>295</v>
      </c>
      <c r="B50" s="761"/>
      <c r="C50" s="762"/>
      <c r="D50" s="762"/>
      <c r="E50" s="762"/>
      <c r="F50" s="762"/>
      <c r="G50" s="762"/>
      <c r="H50" s="762"/>
      <c r="I50" s="762"/>
      <c r="J50" s="310"/>
      <c r="K50" s="310"/>
      <c r="L50" s="310"/>
      <c r="M50" s="310"/>
      <c r="N50" s="749"/>
    </row>
    <row r="51" spans="1:14">
      <c r="A51" s="331"/>
      <c r="B51" s="332"/>
      <c r="C51" s="333"/>
      <c r="D51" s="333"/>
      <c r="E51" s="333"/>
      <c r="F51" s="333"/>
      <c r="G51" s="333"/>
      <c r="H51" s="333"/>
      <c r="I51" s="333"/>
      <c r="J51" s="310"/>
      <c r="K51" s="310"/>
      <c r="L51" s="310"/>
      <c r="M51" s="310"/>
      <c r="N51" s="749"/>
    </row>
    <row r="52" spans="1:14" ht="12.75" customHeight="1">
      <c r="A52" s="684" t="s">
        <v>467</v>
      </c>
      <c r="B52" s="685"/>
      <c r="C52" s="685"/>
      <c r="D52" s="685"/>
      <c r="E52" s="685"/>
      <c r="F52" s="685"/>
      <c r="G52" s="685"/>
      <c r="H52" s="685"/>
      <c r="I52" s="685"/>
      <c r="J52" s="685"/>
      <c r="K52" s="685"/>
      <c r="L52" s="685"/>
      <c r="M52" s="685"/>
      <c r="N52" s="749"/>
    </row>
    <row r="53" spans="1:14" ht="12.75" customHeight="1">
      <c r="A53" s="684"/>
      <c r="B53" s="685"/>
      <c r="C53" s="685"/>
      <c r="D53" s="685"/>
      <c r="E53" s="685"/>
      <c r="F53" s="685"/>
      <c r="G53" s="685"/>
      <c r="H53" s="685"/>
      <c r="I53" s="685"/>
      <c r="J53" s="685"/>
      <c r="K53" s="685"/>
      <c r="L53" s="685"/>
      <c r="M53" s="685"/>
      <c r="N53" s="749"/>
    </row>
    <row r="54" spans="1:14">
      <c r="A54" s="331"/>
      <c r="B54" s="332"/>
      <c r="C54" s="333"/>
      <c r="D54" s="333"/>
      <c r="E54" s="333"/>
      <c r="F54" s="333"/>
      <c r="G54" s="333"/>
      <c r="H54" s="333"/>
      <c r="I54" s="333"/>
      <c r="J54" s="310"/>
      <c r="K54" s="310"/>
      <c r="L54" s="310"/>
      <c r="M54" s="310"/>
      <c r="N54" s="749"/>
    </row>
    <row r="55" spans="1:14" ht="7.5" customHeight="1">
      <c r="A55" s="686"/>
      <c r="B55" s="687"/>
      <c r="C55" s="687"/>
      <c r="D55" s="687"/>
      <c r="E55" s="687"/>
      <c r="F55" s="687"/>
      <c r="G55" s="687"/>
      <c r="H55" s="687"/>
      <c r="I55" s="687"/>
      <c r="J55" s="687"/>
      <c r="K55" s="687"/>
      <c r="L55" s="687"/>
      <c r="M55" s="687"/>
      <c r="N55" s="749"/>
    </row>
    <row r="56" spans="1:14" s="2" customFormat="1" ht="15.75" customHeight="1" thickBot="1">
      <c r="A56" s="615" t="s">
        <v>89</v>
      </c>
      <c r="B56" s="616"/>
      <c r="C56" s="616"/>
      <c r="D56" s="616"/>
      <c r="E56" s="616"/>
      <c r="F56" s="616"/>
      <c r="G56" s="616"/>
      <c r="H56" s="616"/>
      <c r="I56" s="616"/>
      <c r="J56" s="616"/>
      <c r="K56" s="616"/>
      <c r="L56" s="616"/>
      <c r="M56" s="616"/>
      <c r="N56" s="749"/>
    </row>
    <row r="57" spans="1:14" s="2" customFormat="1" ht="35.25" customHeight="1">
      <c r="A57" s="670" t="s">
        <v>57</v>
      </c>
      <c r="B57" s="671"/>
      <c r="C57" s="671"/>
      <c r="D57" s="671"/>
      <c r="E57" s="671"/>
      <c r="F57" s="671"/>
      <c r="G57" s="671"/>
      <c r="H57" s="671"/>
      <c r="I57" s="671"/>
      <c r="J57" s="671"/>
      <c r="K57" s="671"/>
      <c r="L57" s="671"/>
      <c r="M57" s="671"/>
      <c r="N57" s="749"/>
    </row>
    <row r="58" spans="1:14" s="2" customFormat="1" ht="21" customHeight="1">
      <c r="A58" s="672" t="s">
        <v>0</v>
      </c>
      <c r="B58" s="672"/>
      <c r="C58" s="672"/>
      <c r="D58" s="672"/>
      <c r="E58" s="672"/>
      <c r="F58" s="672"/>
      <c r="G58" s="672"/>
      <c r="H58" s="672"/>
      <c r="I58" s="672"/>
      <c r="J58" s="672"/>
      <c r="K58" s="672"/>
      <c r="L58" s="672"/>
      <c r="M58" s="672"/>
      <c r="N58" s="749"/>
    </row>
    <row r="59" spans="1:14" s="2" customFormat="1" ht="16" thickBot="1">
      <c r="A59" s="673" t="s">
        <v>90</v>
      </c>
      <c r="B59" s="674"/>
      <c r="C59" s="674"/>
      <c r="D59" s="674"/>
      <c r="E59" s="674"/>
      <c r="F59" s="674"/>
      <c r="G59" s="674"/>
      <c r="H59" s="674"/>
      <c r="I59" s="674"/>
      <c r="J59" s="674"/>
      <c r="K59" s="674"/>
      <c r="L59" s="674"/>
      <c r="M59" s="674"/>
      <c r="N59" s="750"/>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PeeRd7rgipQfSFmKi5ENAcku+bCFPFSPHKckZ9hDdipW00YAGZ3gi9n/ARyHFQvQQkl+ucsI4FDgd7It+UWu0w==" saltValue="PZVyBMDFB54HJLjFAiafrw==" spinCount="100000" sheet="1" objects="1" scenarios="1"/>
  <mergeCells count="59">
    <mergeCell ref="L2:N3"/>
    <mergeCell ref="F3:K3"/>
    <mergeCell ref="F4:K4"/>
    <mergeCell ref="A5:N5"/>
    <mergeCell ref="I6:J6"/>
    <mergeCell ref="K6:M6"/>
    <mergeCell ref="N6:N59"/>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M18"/>
    <mergeCell ref="L19:M19"/>
    <mergeCell ref="C20:G20"/>
    <mergeCell ref="K20:M20"/>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s>
  <pageMargins left="0" right="0" top="0" bottom="0" header="0" footer="0"/>
  <pageSetup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M102"/>
  <sheetViews>
    <sheetView showGridLines="0" zoomScaleNormal="100" zoomScaleSheetLayoutView="100" workbookViewId="0">
      <selection activeCell="D8" sqref="D8:H8"/>
    </sheetView>
  </sheetViews>
  <sheetFormatPr baseColWidth="10" defaultColWidth="11.453125" defaultRowHeight="11.5"/>
  <cols>
    <col min="1" max="3" width="9.26953125" style="2" customWidth="1"/>
    <col min="4" max="4" width="11" style="2" bestFit="1" customWidth="1"/>
    <col min="5" max="9" width="11.453125" style="2" customWidth="1"/>
    <col min="10" max="10" width="10.453125" style="2" customWidth="1"/>
    <col min="11"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348</v>
      </c>
      <c r="F3" s="743"/>
      <c r="G3" s="743"/>
      <c r="H3" s="743"/>
      <c r="I3" s="743"/>
      <c r="J3" s="743"/>
      <c r="K3" s="742"/>
      <c r="L3" s="742"/>
      <c r="M3" s="742"/>
    </row>
    <row r="4" spans="1:13" s="3" customFormat="1" ht="30" customHeight="1" thickBot="1">
      <c r="A4" s="2"/>
      <c r="B4" s="2"/>
      <c r="C4" s="2"/>
      <c r="D4" s="2"/>
      <c r="E4" s="744" t="s">
        <v>247</v>
      </c>
      <c r="F4" s="744"/>
      <c r="G4" s="744"/>
      <c r="H4" s="744"/>
      <c r="I4" s="744"/>
      <c r="J4" s="744"/>
      <c r="K4" s="252"/>
      <c r="L4" s="255"/>
      <c r="M4" s="2"/>
    </row>
    <row r="5" spans="1:13" s="3" customFormat="1" ht="36.75" customHeight="1" thickBot="1">
      <c r="A5" s="773" t="s">
        <v>439</v>
      </c>
      <c r="B5" s="774"/>
      <c r="C5" s="774"/>
      <c r="D5" s="774"/>
      <c r="E5" s="774"/>
      <c r="F5" s="774"/>
      <c r="G5" s="774"/>
      <c r="H5" s="774"/>
      <c r="I5" s="774"/>
      <c r="J5" s="774"/>
      <c r="K5" s="774"/>
      <c r="L5" s="774"/>
      <c r="M5" s="775"/>
    </row>
    <row r="6" spans="1:13" s="3" customFormat="1" ht="12.75" customHeight="1">
      <c r="A6" s="14" t="s">
        <v>40</v>
      </c>
      <c r="B6" s="15" t="str">
        <f>+'DATOS MAESTROS'!B3</f>
        <v>GLASSTECH MEXICO</v>
      </c>
      <c r="C6" s="16"/>
      <c r="D6" s="16"/>
      <c r="E6" s="16"/>
      <c r="F6" s="16"/>
      <c r="G6" s="17"/>
      <c r="H6" s="472" t="s">
        <v>39</v>
      </c>
      <c r="I6" s="473"/>
      <c r="J6" s="474" t="str">
        <f>+'DATOS MAESTROS'!B4</f>
        <v>Del 15 al 17 Julio 2026</v>
      </c>
      <c r="K6" s="475"/>
      <c r="L6" s="832"/>
      <c r="M6" s="833" t="s">
        <v>304</v>
      </c>
    </row>
    <row r="7" spans="1:13" s="3" customFormat="1" ht="14.5" thickBot="1">
      <c r="A7" s="479" t="s">
        <v>38</v>
      </c>
      <c r="B7" s="480"/>
      <c r="C7" s="480"/>
      <c r="D7" s="480"/>
      <c r="E7" s="480"/>
      <c r="F7" s="480"/>
      <c r="G7" s="480"/>
      <c r="H7" s="480"/>
      <c r="I7" s="480"/>
      <c r="J7" s="480"/>
      <c r="K7" s="480"/>
      <c r="L7" s="836"/>
      <c r="M7" s="834"/>
    </row>
    <row r="8" spans="1:13" s="3" customFormat="1" ht="13" thickBot="1">
      <c r="A8" s="18" t="s">
        <v>37</v>
      </c>
      <c r="B8" s="19"/>
      <c r="C8" s="19"/>
      <c r="D8" s="481"/>
      <c r="E8" s="481"/>
      <c r="F8" s="481"/>
      <c r="G8" s="481"/>
      <c r="H8" s="481"/>
      <c r="I8" s="20"/>
      <c r="J8" s="20"/>
      <c r="K8" s="482" t="s">
        <v>36</v>
      </c>
      <c r="L8" s="837"/>
      <c r="M8" s="834"/>
    </row>
    <row r="9" spans="1:13" s="3" customFormat="1" ht="12.75" customHeight="1">
      <c r="A9" s="21" t="s">
        <v>35</v>
      </c>
      <c r="B9" s="22"/>
      <c r="C9" s="22"/>
      <c r="D9" s="461"/>
      <c r="E9" s="461"/>
      <c r="F9" s="461"/>
      <c r="G9" s="461"/>
      <c r="H9" s="461"/>
      <c r="I9" s="20"/>
      <c r="J9" s="20"/>
      <c r="K9" s="842"/>
      <c r="L9" s="843"/>
      <c r="M9" s="834"/>
    </row>
    <row r="10" spans="1:13" s="3" customFormat="1" ht="13.5" customHeight="1" thickBot="1">
      <c r="A10" s="21" t="s">
        <v>34</v>
      </c>
      <c r="B10" s="22"/>
      <c r="C10" s="22"/>
      <c r="D10" s="461"/>
      <c r="E10" s="461"/>
      <c r="F10" s="461"/>
      <c r="G10" s="461"/>
      <c r="H10" s="461"/>
      <c r="I10" s="20"/>
      <c r="J10" s="20"/>
      <c r="K10" s="491"/>
      <c r="L10" s="844"/>
      <c r="M10" s="834"/>
    </row>
    <row r="11" spans="1:13" s="3" customFormat="1" ht="13.5" customHeight="1">
      <c r="A11" s="21" t="s">
        <v>33</v>
      </c>
      <c r="B11" s="22"/>
      <c r="C11" s="22"/>
      <c r="D11" s="461"/>
      <c r="E11" s="461"/>
      <c r="F11" s="461"/>
      <c r="G11" s="461"/>
      <c r="H11" s="461"/>
      <c r="I11" s="23" t="s">
        <v>32</v>
      </c>
      <c r="J11" s="462"/>
      <c r="K11" s="462"/>
      <c r="L11" s="845"/>
      <c r="M11" s="834"/>
    </row>
    <row r="12" spans="1:13" s="3" customFormat="1" ht="12.75" customHeight="1">
      <c r="A12" s="21" t="s">
        <v>31</v>
      </c>
      <c r="B12" s="22"/>
      <c r="C12" s="22"/>
      <c r="D12" s="461"/>
      <c r="E12" s="461"/>
      <c r="F12" s="461"/>
      <c r="G12" s="461"/>
      <c r="H12" s="461"/>
      <c r="I12" s="23" t="s">
        <v>30</v>
      </c>
      <c r="J12" s="461"/>
      <c r="K12" s="461"/>
      <c r="L12" s="801"/>
      <c r="M12" s="834"/>
    </row>
    <row r="13" spans="1:13" s="3" customFormat="1" ht="12.5">
      <c r="A13" s="21" t="s">
        <v>29</v>
      </c>
      <c r="B13" s="22"/>
      <c r="C13" s="22"/>
      <c r="D13" s="461"/>
      <c r="E13" s="461"/>
      <c r="F13" s="461"/>
      <c r="G13" s="461"/>
      <c r="H13" s="461"/>
      <c r="I13" s="23" t="s">
        <v>28</v>
      </c>
      <c r="J13" s="461"/>
      <c r="K13" s="461"/>
      <c r="L13" s="801"/>
      <c r="M13" s="834"/>
    </row>
    <row r="14" spans="1:13" s="3" customFormat="1" ht="12.5">
      <c r="A14" s="21" t="s">
        <v>27</v>
      </c>
      <c r="B14" s="22"/>
      <c r="C14" s="22"/>
      <c r="D14" s="461"/>
      <c r="E14" s="461"/>
      <c r="F14" s="461"/>
      <c r="G14" s="461"/>
      <c r="H14" s="461"/>
      <c r="I14" s="23" t="s">
        <v>26</v>
      </c>
      <c r="J14" s="461"/>
      <c r="K14" s="461"/>
      <c r="L14" s="801"/>
      <c r="M14" s="834"/>
    </row>
    <row r="15" spans="1:13" s="3" customFormat="1" ht="12.5">
      <c r="A15" s="21" t="s">
        <v>25</v>
      </c>
      <c r="B15" s="22"/>
      <c r="C15" s="22"/>
      <c r="D15" s="461"/>
      <c r="E15" s="461"/>
      <c r="F15" s="461"/>
      <c r="G15" s="461"/>
      <c r="H15" s="461"/>
      <c r="I15" s="439" t="s">
        <v>91</v>
      </c>
      <c r="J15" s="461"/>
      <c r="K15" s="461"/>
      <c r="L15" s="801"/>
      <c r="M15" s="834"/>
    </row>
    <row r="16" spans="1:13" s="3" customFormat="1" ht="12.5">
      <c r="A16" s="268"/>
      <c r="B16" s="268"/>
      <c r="C16" s="268"/>
      <c r="D16" s="263"/>
      <c r="E16" s="263"/>
      <c r="F16" s="263"/>
      <c r="G16" s="263"/>
      <c r="H16" s="263"/>
      <c r="I16" s="268"/>
      <c r="J16" s="268"/>
      <c r="K16" s="268"/>
      <c r="L16" s="263"/>
      <c r="M16" s="834"/>
    </row>
    <row r="17" spans="1:13" s="3" customFormat="1" ht="15" customHeight="1">
      <c r="A17" s="704" t="s">
        <v>24</v>
      </c>
      <c r="B17" s="705"/>
      <c r="C17" s="705"/>
      <c r="D17" s="705"/>
      <c r="E17" s="705"/>
      <c r="F17" s="705"/>
      <c r="G17" s="705"/>
      <c r="H17" s="705"/>
      <c r="I17" s="705"/>
      <c r="J17" s="705"/>
      <c r="K17" s="705"/>
      <c r="L17" s="838"/>
      <c r="M17" s="834"/>
    </row>
    <row r="18" spans="1:13" s="3" customFormat="1" ht="15" customHeight="1">
      <c r="A18" s="784" t="s">
        <v>252</v>
      </c>
      <c r="B18" s="785"/>
      <c r="C18" s="785"/>
      <c r="D18" s="785"/>
      <c r="E18" s="785"/>
      <c r="F18" s="785"/>
      <c r="G18" s="785"/>
      <c r="H18" s="785"/>
      <c r="I18" s="785"/>
      <c r="J18" s="785"/>
      <c r="K18" s="782">
        <f>+'DATOS MAESTROS'!B5</f>
        <v>46196</v>
      </c>
      <c r="L18" s="783"/>
      <c r="M18" s="834"/>
    </row>
    <row r="19" spans="1:13" s="3" customFormat="1" ht="15" customHeight="1">
      <c r="A19" s="371"/>
      <c r="B19" s="372"/>
      <c r="C19" s="372"/>
      <c r="D19" s="372"/>
      <c r="E19" s="372"/>
      <c r="F19" s="372"/>
      <c r="G19" s="372"/>
      <c r="H19" s="372"/>
      <c r="I19" s="372"/>
      <c r="J19" s="372"/>
      <c r="K19" s="373"/>
      <c r="L19" s="373"/>
      <c r="M19" s="834"/>
    </row>
    <row r="20" spans="1:13" s="3" customFormat="1" ht="12.75" customHeight="1">
      <c r="A20" s="438" t="s">
        <v>23</v>
      </c>
      <c r="B20" s="493" t="s">
        <v>22</v>
      </c>
      <c r="C20" s="493"/>
      <c r="D20" s="493"/>
      <c r="E20" s="493"/>
      <c r="F20" s="493"/>
      <c r="G20" s="30" t="s">
        <v>16</v>
      </c>
      <c r="H20" s="493" t="s">
        <v>49</v>
      </c>
      <c r="I20" s="493"/>
      <c r="J20" s="493"/>
      <c r="K20" s="493"/>
      <c r="L20" s="663"/>
      <c r="M20" s="834"/>
    </row>
    <row r="21" spans="1:13" s="3" customFormat="1" ht="12.5">
      <c r="A21" s="438"/>
      <c r="B21" s="20" t="s">
        <v>21</v>
      </c>
      <c r="C21" s="20"/>
      <c r="D21" s="457">
        <f>+'DATOS MAESTROS'!B7</f>
        <v>2010005424</v>
      </c>
      <c r="E21" s="20"/>
      <c r="F21" s="31"/>
      <c r="G21" s="35" t="s">
        <v>50</v>
      </c>
      <c r="H21" s="20" t="s">
        <v>249</v>
      </c>
      <c r="I21" s="35"/>
      <c r="J21" s="35"/>
      <c r="K21" s="396"/>
      <c r="L21" s="397"/>
      <c r="M21" s="834"/>
    </row>
    <row r="22" spans="1:13" s="3" customFormat="1" ht="12.75" customHeight="1">
      <c r="A22" s="438" t="s">
        <v>20</v>
      </c>
      <c r="B22" s="498" t="s">
        <v>19</v>
      </c>
      <c r="C22" s="498"/>
      <c r="D22" s="499"/>
      <c r="E22" s="499"/>
      <c r="F22" s="499"/>
      <c r="G22" s="35" t="s">
        <v>93</v>
      </c>
      <c r="H22" s="20"/>
      <c r="I22" s="20"/>
      <c r="J22" s="500">
        <f>+'DATOS MAESTROS'!B6</f>
        <v>46211</v>
      </c>
      <c r="K22" s="500"/>
      <c r="L22" s="20"/>
      <c r="M22" s="834"/>
    </row>
    <row r="23" spans="1:13" s="3" customFormat="1" ht="12.5">
      <c r="A23" s="272"/>
      <c r="B23" s="278"/>
      <c r="C23" s="278"/>
      <c r="D23" s="274"/>
      <c r="E23" s="274"/>
      <c r="F23" s="274"/>
      <c r="G23" s="263"/>
      <c r="H23" s="263"/>
      <c r="I23" s="263"/>
      <c r="J23" s="279"/>
      <c r="K23" s="279"/>
      <c r="L23" s="263"/>
      <c r="M23" s="834"/>
    </row>
    <row r="24" spans="1:13" s="3" customFormat="1" ht="14">
      <c r="A24" s="704" t="s">
        <v>18</v>
      </c>
      <c r="B24" s="705"/>
      <c r="C24" s="705"/>
      <c r="D24" s="705"/>
      <c r="E24" s="705"/>
      <c r="F24" s="705"/>
      <c r="G24" s="705"/>
      <c r="H24" s="705"/>
      <c r="I24" s="705"/>
      <c r="J24" s="705"/>
      <c r="K24" s="705"/>
      <c r="L24" s="838"/>
      <c r="M24" s="834"/>
    </row>
    <row r="25" spans="1:13" s="3" customFormat="1" ht="12.5">
      <c r="A25" s="839" t="s">
        <v>17</v>
      </c>
      <c r="B25" s="840"/>
      <c r="C25" s="840"/>
      <c r="D25" s="840"/>
      <c r="E25" s="840"/>
      <c r="F25" s="840"/>
      <c r="G25" s="840"/>
      <c r="H25" s="840"/>
      <c r="I25" s="840"/>
      <c r="J25" s="840"/>
      <c r="K25" s="840"/>
      <c r="L25" s="841"/>
      <c r="M25" s="834"/>
    </row>
    <row r="26" spans="1:13" s="3" customFormat="1" ht="12.75" customHeight="1">
      <c r="A26" s="375"/>
      <c r="B26" s="376"/>
      <c r="C26" s="376"/>
      <c r="D26" s="376"/>
      <c r="E26" s="376"/>
      <c r="F26" s="376"/>
      <c r="G26" s="376"/>
      <c r="H26" s="376"/>
      <c r="I26" s="376"/>
      <c r="J26" s="376"/>
      <c r="K26" s="376"/>
      <c r="L26" s="376"/>
      <c r="M26" s="834"/>
    </row>
    <row r="27" spans="1:13" s="3" customFormat="1" ht="13" thickBot="1">
      <c r="A27" s="272" t="s">
        <v>16</v>
      </c>
      <c r="B27" s="263" t="s">
        <v>49</v>
      </c>
      <c r="C27" s="263"/>
      <c r="D27" s="263"/>
      <c r="E27" s="263"/>
      <c r="F27" s="263"/>
      <c r="G27" s="263"/>
      <c r="H27" s="267"/>
      <c r="I27" s="267"/>
      <c r="J27" s="263"/>
      <c r="K27" s="263"/>
      <c r="L27" s="263"/>
      <c r="M27" s="834"/>
    </row>
    <row r="28" spans="1:13" s="3" customFormat="1" ht="12.75" customHeight="1">
      <c r="A28" s="280"/>
      <c r="B28" s="273"/>
      <c r="C28" s="273"/>
      <c r="D28" s="282"/>
      <c r="E28" s="282"/>
      <c r="F28" s="268"/>
      <c r="G28" s="710" t="s">
        <v>15</v>
      </c>
      <c r="H28" s="711"/>
      <c r="I28" s="712"/>
      <c r="J28" s="712"/>
      <c r="K28" s="712"/>
      <c r="L28" s="828"/>
      <c r="M28" s="834"/>
    </row>
    <row r="29" spans="1:13" s="3" customFormat="1" ht="13" thickBot="1">
      <c r="A29" s="270"/>
      <c r="B29" s="268"/>
      <c r="C29" s="268"/>
      <c r="D29" s="263"/>
      <c r="E29" s="263"/>
      <c r="F29" s="263"/>
      <c r="G29" s="710"/>
      <c r="H29" s="713"/>
      <c r="I29" s="714"/>
      <c r="J29" s="714"/>
      <c r="K29" s="714"/>
      <c r="L29" s="829"/>
      <c r="M29" s="834"/>
    </row>
    <row r="30" spans="1:13" s="3" customFormat="1" ht="12.5">
      <c r="A30" s="270"/>
      <c r="B30" s="715" t="s">
        <v>14</v>
      </c>
      <c r="C30" s="715"/>
      <c r="D30" s="263"/>
      <c r="E30" s="263"/>
      <c r="F30" s="263"/>
      <c r="G30" s="263"/>
      <c r="H30" s="830" t="s">
        <v>13</v>
      </c>
      <c r="I30" s="830"/>
      <c r="J30" s="830"/>
      <c r="K30" s="830"/>
      <c r="L30" s="831"/>
      <c r="M30" s="834"/>
    </row>
    <row r="31" spans="1:13" s="3" customFormat="1" ht="12.75" customHeight="1" thickBot="1">
      <c r="A31" s="270"/>
      <c r="B31" s="285" t="s">
        <v>12</v>
      </c>
      <c r="C31" s="286"/>
      <c r="E31" s="287" t="s">
        <v>11</v>
      </c>
      <c r="F31" s="288"/>
      <c r="G31" s="263"/>
      <c r="H31" s="284"/>
      <c r="I31" s="284"/>
      <c r="J31" s="284"/>
      <c r="K31" s="284"/>
      <c r="L31" s="284"/>
      <c r="M31" s="834"/>
    </row>
    <row r="32" spans="1:13" s="3" customFormat="1" ht="12.5">
      <c r="A32" s="289"/>
      <c r="B32" s="287" t="s">
        <v>10</v>
      </c>
      <c r="C32" s="286"/>
      <c r="E32" s="287"/>
      <c r="F32" s="287"/>
      <c r="G32" s="267"/>
      <c r="H32" s="267"/>
      <c r="I32" s="717"/>
      <c r="J32" s="717"/>
      <c r="K32" s="717"/>
      <c r="L32" s="717"/>
      <c r="M32" s="834"/>
    </row>
    <row r="33" spans="1:13" s="3" customFormat="1" ht="13.5" customHeight="1" thickBot="1">
      <c r="A33" s="289"/>
      <c r="B33" s="290" t="s">
        <v>9</v>
      </c>
      <c r="C33" s="286"/>
      <c r="E33" s="287" t="s">
        <v>8</v>
      </c>
      <c r="F33" s="288"/>
      <c r="G33" s="263"/>
      <c r="H33" s="263"/>
      <c r="I33" s="718" t="s">
        <v>7</v>
      </c>
      <c r="J33" s="718"/>
      <c r="K33" s="718"/>
      <c r="L33" s="718"/>
      <c r="M33" s="834"/>
    </row>
    <row r="34" spans="1:13" s="3" customFormat="1" ht="12.5">
      <c r="A34" s="289"/>
      <c r="G34" s="263"/>
      <c r="H34" s="263"/>
      <c r="I34" s="291"/>
      <c r="J34" s="291"/>
      <c r="K34" s="291"/>
      <c r="L34" s="291"/>
      <c r="M34" s="834"/>
    </row>
    <row r="35" spans="1:13" s="3" customFormat="1" ht="12.5">
      <c r="A35" s="289"/>
      <c r="B35" s="287"/>
      <c r="C35" s="268"/>
      <c r="E35" s="287"/>
      <c r="F35" s="287"/>
      <c r="G35" s="263"/>
      <c r="H35" s="263"/>
      <c r="I35" s="291"/>
      <c r="J35" s="291"/>
      <c r="K35" s="291"/>
      <c r="L35" s="291"/>
      <c r="M35" s="834"/>
    </row>
    <row r="36" spans="1:13" s="3" customFormat="1" ht="12.5">
      <c r="A36" s="289"/>
      <c r="C36" s="268"/>
      <c r="G36" s="267"/>
      <c r="H36" s="267"/>
      <c r="I36" s="719"/>
      <c r="J36" s="719"/>
      <c r="K36" s="719"/>
      <c r="L36" s="719"/>
      <c r="M36" s="834"/>
    </row>
    <row r="37" spans="1:13" s="3" customFormat="1" ht="12.75" customHeight="1">
      <c r="A37" s="292"/>
      <c r="B37" s="268"/>
      <c r="C37" s="268"/>
      <c r="D37" s="293"/>
      <c r="E37" s="293"/>
      <c r="F37" s="293"/>
      <c r="G37" s="293"/>
      <c r="H37" s="293"/>
      <c r="I37" s="720" t="s">
        <v>6</v>
      </c>
      <c r="J37" s="718"/>
      <c r="K37" s="718"/>
      <c r="L37" s="718"/>
      <c r="M37" s="834"/>
    </row>
    <row r="38" spans="1:13" s="3" customFormat="1" ht="12.5">
      <c r="A38" s="294" t="s">
        <v>5</v>
      </c>
      <c r="B38" s="296"/>
      <c r="C38" s="296"/>
      <c r="D38" s="297"/>
      <c r="E38" s="297"/>
      <c r="F38" s="297"/>
      <c r="G38" s="297"/>
      <c r="H38" s="297"/>
      <c r="I38" s="297"/>
      <c r="J38" s="297"/>
      <c r="K38" s="297"/>
      <c r="L38" s="297"/>
      <c r="M38" s="834"/>
    </row>
    <row r="39" spans="1:13" s="3" customFormat="1" ht="14">
      <c r="A39" s="721" t="s">
        <v>4</v>
      </c>
      <c r="B39" s="723"/>
      <c r="C39" s="723"/>
      <c r="D39" s="723"/>
      <c r="E39" s="723"/>
      <c r="F39" s="723"/>
      <c r="G39" s="723"/>
      <c r="H39" s="723"/>
      <c r="I39" s="723"/>
      <c r="J39" s="723"/>
      <c r="K39" s="723"/>
      <c r="L39" s="724"/>
      <c r="M39" s="834"/>
    </row>
    <row r="40" spans="1:13" s="3" customFormat="1" ht="24" customHeight="1">
      <c r="A40" s="725" t="s">
        <v>465</v>
      </c>
      <c r="B40" s="726"/>
      <c r="C40" s="726"/>
      <c r="D40" s="726"/>
      <c r="E40" s="726"/>
      <c r="F40" s="726"/>
      <c r="G40" s="726"/>
      <c r="H40" s="726"/>
      <c r="I40" s="726"/>
      <c r="J40" s="726"/>
      <c r="K40" s="726"/>
      <c r="L40" s="726"/>
      <c r="M40" s="834"/>
    </row>
    <row r="41" spans="1:13" s="3" customFormat="1" ht="19.5" customHeight="1">
      <c r="A41" s="727"/>
      <c r="B41" s="728"/>
      <c r="C41" s="728"/>
      <c r="D41" s="728"/>
      <c r="E41" s="728"/>
      <c r="F41" s="728"/>
      <c r="G41" s="728"/>
      <c r="H41" s="728"/>
      <c r="I41" s="728"/>
      <c r="J41" s="728"/>
      <c r="K41" s="728"/>
      <c r="L41" s="728"/>
      <c r="M41" s="834"/>
    </row>
    <row r="42" spans="1:13" s="3" customFormat="1" ht="18.75" customHeight="1">
      <c r="A42" s="729"/>
      <c r="B42" s="730"/>
      <c r="C42" s="730"/>
      <c r="D42" s="730"/>
      <c r="E42" s="730"/>
      <c r="F42" s="730"/>
      <c r="G42" s="730"/>
      <c r="H42" s="730"/>
      <c r="I42" s="730"/>
      <c r="J42" s="730"/>
      <c r="K42" s="730"/>
      <c r="L42" s="730"/>
      <c r="M42" s="834"/>
    </row>
    <row r="43" spans="1:13" ht="20.25" customHeight="1">
      <c r="A43" s="298"/>
      <c r="B43" s="252"/>
      <c r="C43" s="252"/>
      <c r="D43" s="252"/>
      <c r="E43" s="252"/>
      <c r="F43" s="252"/>
      <c r="G43" s="252"/>
      <c r="H43" s="252"/>
      <c r="I43" s="252"/>
      <c r="J43" s="252"/>
      <c r="K43" s="252"/>
      <c r="L43" s="252"/>
      <c r="M43" s="834"/>
    </row>
    <row r="44" spans="1:13" ht="13.75" customHeight="1">
      <c r="A44" s="780" t="s">
        <v>349</v>
      </c>
      <c r="B44" s="781"/>
      <c r="C44" s="781"/>
      <c r="D44" s="781"/>
      <c r="E44" s="781"/>
      <c r="F44" s="781"/>
      <c r="G44" s="781"/>
      <c r="H44" s="781"/>
      <c r="I44" s="781"/>
      <c r="J44" s="781"/>
      <c r="K44" s="781"/>
      <c r="L44" s="271"/>
      <c r="M44" s="834"/>
    </row>
    <row r="45" spans="1:13" ht="23">
      <c r="A45" s="377" t="s">
        <v>306</v>
      </c>
      <c r="B45" s="378" t="s">
        <v>350</v>
      </c>
      <c r="C45" s="814" t="s">
        <v>54</v>
      </c>
      <c r="D45" s="814"/>
      <c r="E45" s="814"/>
      <c r="F45" s="814"/>
      <c r="G45" s="814"/>
      <c r="H45" s="814"/>
      <c r="I45" s="814"/>
      <c r="J45" s="379" t="s">
        <v>3</v>
      </c>
      <c r="K45" s="379" t="s">
        <v>2</v>
      </c>
      <c r="L45" s="380" t="s">
        <v>309</v>
      </c>
      <c r="M45" s="834"/>
    </row>
    <row r="46" spans="1:13">
      <c r="A46" s="305"/>
      <c r="B46" s="307"/>
      <c r="C46" s="796" t="s">
        <v>351</v>
      </c>
      <c r="D46" s="796"/>
      <c r="E46" s="796"/>
      <c r="F46" s="796"/>
      <c r="G46" s="796"/>
      <c r="H46" s="796"/>
      <c r="I46" s="796"/>
      <c r="J46" s="382">
        <v>1653</v>
      </c>
      <c r="K46" s="383">
        <v>1984</v>
      </c>
      <c r="L46" s="347">
        <f ca="1">IF(TODAY()&lt;=$K$18,(J46*A46*B46),(K46*B46*A46))</f>
        <v>0</v>
      </c>
      <c r="M46" s="834"/>
    </row>
    <row r="47" spans="1:13" ht="15" customHeight="1">
      <c r="A47" s="780" t="s">
        <v>352</v>
      </c>
      <c r="B47" s="781"/>
      <c r="C47" s="781"/>
      <c r="D47" s="781"/>
      <c r="E47" s="781"/>
      <c r="F47" s="781"/>
      <c r="G47" s="781"/>
      <c r="H47" s="781"/>
      <c r="I47" s="781"/>
      <c r="J47" s="781"/>
      <c r="K47" s="781"/>
      <c r="L47" s="337"/>
      <c r="M47" s="834"/>
    </row>
    <row r="48" spans="1:13" ht="15" customHeight="1">
      <c r="A48" s="797" t="s">
        <v>53</v>
      </c>
      <c r="B48" s="798"/>
      <c r="C48" s="825" t="s">
        <v>54</v>
      </c>
      <c r="D48" s="825"/>
      <c r="E48" s="825"/>
      <c r="F48" s="825"/>
      <c r="G48" s="825"/>
      <c r="H48" s="825"/>
      <c r="I48" s="825"/>
      <c r="J48" s="826" t="s">
        <v>353</v>
      </c>
      <c r="K48" s="827"/>
      <c r="L48" s="384" t="s">
        <v>309</v>
      </c>
      <c r="M48" s="834"/>
    </row>
    <row r="49" spans="1:13" ht="15" customHeight="1">
      <c r="A49" s="788"/>
      <c r="B49" s="789"/>
      <c r="C49" s="791" t="s">
        <v>354</v>
      </c>
      <c r="D49" s="791"/>
      <c r="E49" s="791"/>
      <c r="F49" s="791"/>
      <c r="G49" s="791"/>
      <c r="H49" s="791"/>
      <c r="I49" s="791"/>
      <c r="J49" s="794">
        <v>16027</v>
      </c>
      <c r="K49" s="795"/>
      <c r="L49" s="347">
        <f t="shared" ref="L49:L52" si="0">+J49*A49</f>
        <v>0</v>
      </c>
      <c r="M49" s="834"/>
    </row>
    <row r="50" spans="1:13" ht="15" customHeight="1">
      <c r="A50" s="788"/>
      <c r="B50" s="789"/>
      <c r="C50" s="791" t="s">
        <v>355</v>
      </c>
      <c r="D50" s="791"/>
      <c r="E50" s="791"/>
      <c r="F50" s="791"/>
      <c r="G50" s="791"/>
      <c r="H50" s="791"/>
      <c r="I50" s="791"/>
      <c r="J50" s="794">
        <v>24040</v>
      </c>
      <c r="K50" s="795"/>
      <c r="L50" s="347">
        <f t="shared" si="0"/>
        <v>0</v>
      </c>
      <c r="M50" s="834"/>
    </row>
    <row r="51" spans="1:13" ht="15" customHeight="1">
      <c r="A51" s="788"/>
      <c r="B51" s="789"/>
      <c r="C51" s="791" t="s">
        <v>356</v>
      </c>
      <c r="D51" s="791"/>
      <c r="E51" s="791"/>
      <c r="F51" s="791"/>
      <c r="G51" s="791"/>
      <c r="H51" s="791"/>
      <c r="I51" s="791"/>
      <c r="J51" s="794">
        <v>40068</v>
      </c>
      <c r="K51" s="795"/>
      <c r="L51" s="347">
        <f t="shared" si="0"/>
        <v>0</v>
      </c>
      <c r="M51" s="834"/>
    </row>
    <row r="52" spans="1:13" ht="15" customHeight="1">
      <c r="A52" s="788"/>
      <c r="B52" s="789"/>
      <c r="C52" s="791" t="s">
        <v>357</v>
      </c>
      <c r="D52" s="791"/>
      <c r="E52" s="791"/>
      <c r="F52" s="791"/>
      <c r="G52" s="791"/>
      <c r="H52" s="791"/>
      <c r="I52" s="791"/>
      <c r="J52" s="792">
        <v>80136</v>
      </c>
      <c r="K52" s="793"/>
      <c r="L52" s="347">
        <f t="shared" si="0"/>
        <v>0</v>
      </c>
      <c r="M52" s="834"/>
    </row>
    <row r="53" spans="1:13" ht="15" customHeight="1">
      <c r="A53" s="780" t="s">
        <v>358</v>
      </c>
      <c r="B53" s="781"/>
      <c r="C53" s="781"/>
      <c r="D53" s="781"/>
      <c r="E53" s="781"/>
      <c r="F53" s="781"/>
      <c r="G53" s="781"/>
      <c r="H53" s="781"/>
      <c r="I53" s="781"/>
      <c r="J53" s="781"/>
      <c r="K53" s="781"/>
      <c r="L53" s="337"/>
      <c r="M53" s="834"/>
    </row>
    <row r="54" spans="1:13" ht="23">
      <c r="A54" s="797" t="s">
        <v>53</v>
      </c>
      <c r="B54" s="798"/>
      <c r="C54" s="825" t="s">
        <v>54</v>
      </c>
      <c r="D54" s="825"/>
      <c r="E54" s="825"/>
      <c r="F54" s="825"/>
      <c r="G54" s="825"/>
      <c r="H54" s="825"/>
      <c r="I54" s="825"/>
      <c r="J54" s="304" t="s">
        <v>3</v>
      </c>
      <c r="K54" s="304" t="s">
        <v>2</v>
      </c>
      <c r="L54" s="384" t="s">
        <v>309</v>
      </c>
      <c r="M54" s="834"/>
    </row>
    <row r="55" spans="1:13" ht="15" customHeight="1">
      <c r="A55" s="788"/>
      <c r="B55" s="789"/>
      <c r="C55" s="790" t="s">
        <v>359</v>
      </c>
      <c r="D55" s="790"/>
      <c r="E55" s="790"/>
      <c r="F55" s="790"/>
      <c r="G55" s="790"/>
      <c r="H55" s="790"/>
      <c r="I55" s="790"/>
      <c r="J55" s="339">
        <v>6600</v>
      </c>
      <c r="K55" s="381">
        <v>7921</v>
      </c>
      <c r="L55" s="347">
        <f ca="1">IF(TODAY()&lt;=$K$18,(J55*A55),(K55*A55))</f>
        <v>0</v>
      </c>
      <c r="M55" s="834"/>
    </row>
    <row r="56" spans="1:13" ht="15" customHeight="1">
      <c r="A56" s="788"/>
      <c r="B56" s="789"/>
      <c r="C56" s="791" t="s">
        <v>360</v>
      </c>
      <c r="D56" s="791"/>
      <c r="E56" s="791"/>
      <c r="F56" s="791"/>
      <c r="G56" s="791"/>
      <c r="H56" s="791"/>
      <c r="I56" s="791"/>
      <c r="J56" s="339">
        <v>2604</v>
      </c>
      <c r="K56" s="381">
        <v>3125</v>
      </c>
      <c r="L56" s="347">
        <f ca="1">IF(TODAY()&lt;=$K$18,(J56*A56),(K56*A56))</f>
        <v>0</v>
      </c>
      <c r="M56" s="834"/>
    </row>
    <row r="57" spans="1:13" ht="16.75" customHeight="1">
      <c r="A57" s="780" t="s">
        <v>361</v>
      </c>
      <c r="B57" s="781"/>
      <c r="C57" s="781"/>
      <c r="D57" s="781"/>
      <c r="E57" s="781"/>
      <c r="F57" s="781"/>
      <c r="G57" s="781"/>
      <c r="H57" s="781"/>
      <c r="I57" s="781"/>
      <c r="J57" s="781"/>
      <c r="K57" s="781"/>
      <c r="L57" s="337"/>
      <c r="M57" s="834"/>
    </row>
    <row r="58" spans="1:13" ht="23">
      <c r="A58" s="377" t="s">
        <v>306</v>
      </c>
      <c r="B58" s="378" t="s">
        <v>350</v>
      </c>
      <c r="C58" s="814" t="s">
        <v>54</v>
      </c>
      <c r="D58" s="814"/>
      <c r="E58" s="814"/>
      <c r="F58" s="814"/>
      <c r="G58" s="814"/>
      <c r="H58" s="814"/>
      <c r="I58" s="814"/>
      <c r="J58" s="379" t="s">
        <v>3</v>
      </c>
      <c r="K58" s="379" t="s">
        <v>2</v>
      </c>
      <c r="L58" s="380" t="s">
        <v>309</v>
      </c>
      <c r="M58" s="834"/>
    </row>
    <row r="59" spans="1:13" ht="25" customHeight="1" thickBot="1">
      <c r="A59" s="305"/>
      <c r="B59" s="307"/>
      <c r="C59" s="790" t="s">
        <v>468</v>
      </c>
      <c r="D59" s="790"/>
      <c r="E59" s="790"/>
      <c r="F59" s="790"/>
      <c r="G59" s="790"/>
      <c r="H59" s="790"/>
      <c r="I59" s="790"/>
      <c r="J59" s="794">
        <v>560</v>
      </c>
      <c r="K59" s="795"/>
      <c r="L59" s="347">
        <f>+A59*B59*J59</f>
        <v>0</v>
      </c>
      <c r="M59" s="834"/>
    </row>
    <row r="60" spans="1:13" ht="13">
      <c r="A60" s="815" t="s">
        <v>362</v>
      </c>
      <c r="B60" s="816"/>
      <c r="C60" s="816"/>
      <c r="D60" s="816"/>
      <c r="E60" s="816"/>
      <c r="F60" s="816"/>
      <c r="G60" s="816"/>
      <c r="H60" s="816"/>
      <c r="I60" s="816"/>
      <c r="J60" s="819" t="s">
        <v>55</v>
      </c>
      <c r="K60" s="820"/>
      <c r="L60" s="385">
        <f ca="1">SUM(L46:L59)</f>
        <v>0</v>
      </c>
      <c r="M60" s="834"/>
    </row>
    <row r="61" spans="1:13" ht="12.75" customHeight="1">
      <c r="A61" s="817"/>
      <c r="B61" s="818"/>
      <c r="C61" s="818"/>
      <c r="D61" s="818"/>
      <c r="E61" s="818"/>
      <c r="F61" s="818"/>
      <c r="G61" s="818"/>
      <c r="H61" s="818"/>
      <c r="I61" s="818"/>
      <c r="J61" s="821" t="s">
        <v>51</v>
      </c>
      <c r="K61" s="822"/>
      <c r="L61" s="387">
        <f ca="1">+L60*16%</f>
        <v>0</v>
      </c>
      <c r="M61" s="834"/>
    </row>
    <row r="62" spans="1:13" ht="13.5" thickBot="1">
      <c r="A62" s="817"/>
      <c r="B62" s="818"/>
      <c r="C62" s="818"/>
      <c r="D62" s="818"/>
      <c r="E62" s="818"/>
      <c r="F62" s="818"/>
      <c r="G62" s="818"/>
      <c r="H62" s="818"/>
      <c r="I62" s="818"/>
      <c r="J62" s="823" t="s">
        <v>121</v>
      </c>
      <c r="K62" s="824"/>
      <c r="L62" s="388">
        <f ca="1">+L61+L60</f>
        <v>0</v>
      </c>
      <c r="M62" s="834"/>
    </row>
    <row r="63" spans="1:13" ht="5.25" customHeight="1" thickBot="1">
      <c r="A63" s="386"/>
      <c r="B63" s="4"/>
      <c r="C63" s="4"/>
      <c r="D63" s="4"/>
      <c r="E63" s="4"/>
      <c r="F63" s="4"/>
      <c r="G63" s="4"/>
      <c r="H63" s="4"/>
      <c r="I63" s="4"/>
      <c r="J63" s="389"/>
      <c r="K63" s="389"/>
      <c r="L63" s="390"/>
      <c r="M63" s="834"/>
    </row>
    <row r="64" spans="1:13" ht="21" customHeight="1" thickBot="1">
      <c r="A64" s="812" t="s">
        <v>363</v>
      </c>
      <c r="B64" s="813"/>
      <c r="C64" s="813"/>
      <c r="D64" s="813"/>
      <c r="E64" s="813"/>
      <c r="F64" s="813"/>
      <c r="G64" s="813"/>
      <c r="H64" s="813"/>
      <c r="I64" s="813"/>
      <c r="J64" s="813"/>
      <c r="K64" s="813"/>
      <c r="L64" s="813"/>
      <c r="M64" s="834"/>
    </row>
    <row r="65" spans="1:13" ht="9" customHeight="1">
      <c r="A65" s="391"/>
      <c r="B65" s="392"/>
      <c r="C65" s="392"/>
      <c r="D65" s="392"/>
      <c r="E65" s="392"/>
      <c r="F65" s="392"/>
      <c r="G65" s="392"/>
      <c r="H65" s="392"/>
      <c r="I65" s="392"/>
      <c r="J65" s="392"/>
      <c r="K65" s="392"/>
      <c r="L65" s="392"/>
      <c r="M65" s="834"/>
    </row>
    <row r="66" spans="1:13" s="299" customFormat="1" ht="21" customHeight="1">
      <c r="A66" s="780" t="s">
        <v>1</v>
      </c>
      <c r="B66" s="781"/>
      <c r="C66" s="781"/>
      <c r="D66" s="781"/>
      <c r="E66" s="781"/>
      <c r="F66" s="781"/>
      <c r="G66" s="781"/>
      <c r="H66" s="781"/>
      <c r="I66" s="781"/>
      <c r="J66" s="781"/>
      <c r="K66" s="781"/>
      <c r="L66" s="337"/>
      <c r="M66" s="834"/>
    </row>
    <row r="67" spans="1:13" s="299" customFormat="1" ht="25.75" customHeight="1">
      <c r="A67" s="786" t="s">
        <v>364</v>
      </c>
      <c r="B67" s="787"/>
      <c r="C67" s="787"/>
      <c r="D67" s="787"/>
      <c r="E67" s="787"/>
      <c r="F67" s="787"/>
      <c r="G67" s="787"/>
      <c r="H67" s="787"/>
      <c r="I67" s="787"/>
      <c r="J67" s="787"/>
      <c r="K67" s="787"/>
      <c r="L67" s="787"/>
      <c r="M67" s="834"/>
    </row>
    <row r="68" spans="1:13" s="299" customFormat="1" ht="25.5" customHeight="1">
      <c r="A68" s="786" t="s">
        <v>365</v>
      </c>
      <c r="B68" s="787"/>
      <c r="C68" s="787"/>
      <c r="D68" s="787"/>
      <c r="E68" s="787"/>
      <c r="F68" s="787"/>
      <c r="G68" s="787"/>
      <c r="H68" s="787"/>
      <c r="I68" s="787"/>
      <c r="J68" s="787"/>
      <c r="K68" s="787"/>
      <c r="L68" s="787"/>
      <c r="M68" s="834"/>
    </row>
    <row r="69" spans="1:13" s="299" customFormat="1" ht="14.25" customHeight="1">
      <c r="A69" s="786" t="s">
        <v>366</v>
      </c>
      <c r="B69" s="787"/>
      <c r="C69" s="787"/>
      <c r="D69" s="787"/>
      <c r="E69" s="787"/>
      <c r="F69" s="787"/>
      <c r="G69" s="787"/>
      <c r="H69" s="787"/>
      <c r="I69" s="787"/>
      <c r="J69" s="787"/>
      <c r="K69" s="787"/>
      <c r="L69" s="787"/>
      <c r="M69" s="834"/>
    </row>
    <row r="70" spans="1:13" s="299" customFormat="1" ht="12.75" customHeight="1">
      <c r="A70" s="786" t="s">
        <v>434</v>
      </c>
      <c r="B70" s="787"/>
      <c r="C70" s="787"/>
      <c r="D70" s="787"/>
      <c r="E70" s="787"/>
      <c r="F70" s="787"/>
      <c r="G70" s="787"/>
      <c r="H70" s="787"/>
      <c r="I70" s="787"/>
      <c r="J70" s="787"/>
      <c r="K70" s="787"/>
      <c r="L70" s="787"/>
      <c r="M70" s="834"/>
    </row>
    <row r="71" spans="1:13" s="299" customFormat="1" ht="12.75" customHeight="1">
      <c r="A71" s="786" t="s">
        <v>469</v>
      </c>
      <c r="B71" s="787"/>
      <c r="C71" s="787"/>
      <c r="D71" s="787"/>
      <c r="E71" s="787"/>
      <c r="F71" s="787"/>
      <c r="G71" s="787"/>
      <c r="H71" s="787"/>
      <c r="I71" s="787"/>
      <c r="J71" s="787"/>
      <c r="K71" s="787"/>
      <c r="L71" s="787"/>
      <c r="M71" s="834"/>
    </row>
    <row r="72" spans="1:13" s="299" customFormat="1" ht="15" customHeight="1">
      <c r="A72" s="799" t="s">
        <v>367</v>
      </c>
      <c r="B72" s="800"/>
      <c r="C72" s="800"/>
      <c r="D72" s="800"/>
      <c r="E72" s="800"/>
      <c r="F72" s="800"/>
      <c r="G72" s="800"/>
      <c r="H72" s="800"/>
      <c r="I72" s="800"/>
      <c r="J72" s="800"/>
      <c r="K72" s="800"/>
      <c r="L72" s="800"/>
      <c r="M72" s="834"/>
    </row>
    <row r="73" spans="1:13" s="299" customFormat="1">
      <c r="A73" s="786" t="s">
        <v>368</v>
      </c>
      <c r="B73" s="787"/>
      <c r="C73" s="787"/>
      <c r="D73" s="787"/>
      <c r="E73" s="787"/>
      <c r="F73" s="787"/>
      <c r="G73" s="787"/>
      <c r="H73" s="787"/>
      <c r="I73" s="787"/>
      <c r="J73" s="787"/>
      <c r="K73" s="787"/>
      <c r="L73" s="787"/>
      <c r="M73" s="834"/>
    </row>
    <row r="74" spans="1:13" s="299" customFormat="1" ht="27.65" customHeight="1">
      <c r="A74" s="786" t="s">
        <v>470</v>
      </c>
      <c r="B74" s="787"/>
      <c r="C74" s="787"/>
      <c r="D74" s="787"/>
      <c r="E74" s="787"/>
      <c r="F74" s="787"/>
      <c r="G74" s="787"/>
      <c r="H74" s="787"/>
      <c r="I74" s="787"/>
      <c r="J74" s="787"/>
      <c r="K74" s="787"/>
      <c r="L74" s="787"/>
      <c r="M74" s="834"/>
    </row>
    <row r="75" spans="1:13" s="299" customFormat="1" ht="27" customHeight="1">
      <c r="A75" s="810" t="s">
        <v>369</v>
      </c>
      <c r="B75" s="811"/>
      <c r="C75" s="811"/>
      <c r="D75" s="811"/>
      <c r="E75" s="811"/>
      <c r="F75" s="811"/>
      <c r="G75" s="811"/>
      <c r="H75" s="811"/>
      <c r="I75" s="811"/>
      <c r="J75" s="811"/>
      <c r="K75" s="811"/>
      <c r="L75" s="811"/>
      <c r="M75" s="834"/>
    </row>
    <row r="76" spans="1:13" s="299" customFormat="1" ht="28" customHeight="1">
      <c r="A76" s="802" t="s">
        <v>471</v>
      </c>
      <c r="B76" s="803"/>
      <c r="C76" s="803"/>
      <c r="D76" s="803"/>
      <c r="E76" s="803"/>
      <c r="F76" s="803"/>
      <c r="G76" s="803"/>
      <c r="H76" s="803"/>
      <c r="I76" s="803"/>
      <c r="J76" s="803"/>
      <c r="K76" s="803"/>
      <c r="L76" s="803"/>
      <c r="M76" s="834"/>
    </row>
    <row r="77" spans="1:13" s="299" customFormat="1" ht="12.75" customHeight="1">
      <c r="A77" s="802" t="s">
        <v>370</v>
      </c>
      <c r="B77" s="803"/>
      <c r="C77" s="803"/>
      <c r="D77" s="803"/>
      <c r="E77" s="803"/>
      <c r="F77" s="803"/>
      <c r="G77" s="803"/>
      <c r="H77" s="803"/>
      <c r="I77" s="803"/>
      <c r="J77" s="803"/>
      <c r="K77" s="803"/>
      <c r="L77" s="803"/>
      <c r="M77" s="834"/>
    </row>
    <row r="78" spans="1:13" s="299" customFormat="1" ht="12.75" customHeight="1">
      <c r="A78" s="802" t="s">
        <v>371</v>
      </c>
      <c r="B78" s="803"/>
      <c r="C78" s="803"/>
      <c r="D78" s="803"/>
      <c r="E78" s="803"/>
      <c r="F78" s="803"/>
      <c r="G78" s="803"/>
      <c r="H78" s="803"/>
      <c r="I78" s="803"/>
      <c r="J78" s="803"/>
      <c r="K78" s="803"/>
      <c r="L78" s="803"/>
      <c r="M78" s="834"/>
    </row>
    <row r="79" spans="1:13" s="299" customFormat="1" ht="16.5" customHeight="1">
      <c r="A79" s="802" t="s">
        <v>372</v>
      </c>
      <c r="B79" s="803"/>
      <c r="C79" s="803"/>
      <c r="D79" s="803"/>
      <c r="E79" s="803"/>
      <c r="F79" s="803"/>
      <c r="G79" s="803"/>
      <c r="H79" s="803"/>
      <c r="I79" s="803"/>
      <c r="J79" s="803"/>
      <c r="K79" s="803"/>
      <c r="L79" s="803"/>
      <c r="M79" s="834"/>
    </row>
    <row r="80" spans="1:13" s="299" customFormat="1" ht="24" customHeight="1">
      <c r="A80" s="802" t="s">
        <v>373</v>
      </c>
      <c r="B80" s="803"/>
      <c r="C80" s="803"/>
      <c r="D80" s="803"/>
      <c r="E80" s="803"/>
      <c r="F80" s="803"/>
      <c r="G80" s="803"/>
      <c r="H80" s="803"/>
      <c r="I80" s="803"/>
      <c r="J80" s="803"/>
      <c r="K80" s="803"/>
      <c r="L80" s="803"/>
      <c r="M80" s="834"/>
    </row>
    <row r="81" spans="1:13" s="299" customFormat="1" ht="25.5" customHeight="1">
      <c r="A81" s="802" t="s">
        <v>435</v>
      </c>
      <c r="B81" s="803"/>
      <c r="C81" s="803"/>
      <c r="D81" s="803"/>
      <c r="E81" s="803"/>
      <c r="F81" s="803"/>
      <c r="G81" s="803"/>
      <c r="H81" s="803"/>
      <c r="I81" s="803"/>
      <c r="J81" s="803"/>
      <c r="K81" s="803"/>
      <c r="L81" s="803"/>
      <c r="M81" s="834"/>
    </row>
    <row r="82" spans="1:13" s="9" customFormat="1" ht="15" customHeight="1">
      <c r="A82" s="615" t="s">
        <v>89</v>
      </c>
      <c r="B82" s="616"/>
      <c r="C82" s="616"/>
      <c r="D82" s="616"/>
      <c r="E82" s="616"/>
      <c r="F82" s="616"/>
      <c r="G82" s="616"/>
      <c r="H82" s="616"/>
      <c r="I82" s="616"/>
      <c r="J82" s="616"/>
      <c r="K82" s="616"/>
      <c r="L82" s="617"/>
      <c r="M82" s="834"/>
    </row>
    <row r="83" spans="1:13" s="299" customFormat="1" ht="41.25" customHeight="1">
      <c r="A83" s="804" t="s">
        <v>472</v>
      </c>
      <c r="B83" s="805"/>
      <c r="C83" s="805"/>
      <c r="D83" s="805"/>
      <c r="E83" s="805"/>
      <c r="F83" s="805"/>
      <c r="G83" s="805"/>
      <c r="H83" s="805"/>
      <c r="I83" s="805"/>
      <c r="J83" s="805"/>
      <c r="K83" s="805"/>
      <c r="L83" s="806"/>
      <c r="M83" s="834"/>
    </row>
    <row r="84" spans="1:13" s="299" customFormat="1">
      <c r="A84" s="807"/>
      <c r="B84" s="808"/>
      <c r="C84" s="808"/>
      <c r="D84" s="808"/>
      <c r="E84" s="808"/>
      <c r="F84" s="808"/>
      <c r="G84" s="808"/>
      <c r="H84" s="808"/>
      <c r="I84" s="808"/>
      <c r="J84" s="808"/>
      <c r="K84" s="808"/>
      <c r="L84" s="808"/>
      <c r="M84" s="834"/>
    </row>
    <row r="85" spans="1:13" s="299" customFormat="1" ht="3" customHeight="1" thickBot="1">
      <c r="A85" s="686"/>
      <c r="B85" s="687"/>
      <c r="C85" s="687"/>
      <c r="D85" s="687"/>
      <c r="E85" s="687"/>
      <c r="F85" s="687"/>
      <c r="G85" s="687"/>
      <c r="H85" s="687"/>
      <c r="I85" s="687"/>
      <c r="J85" s="687"/>
      <c r="K85" s="687"/>
      <c r="L85" s="809"/>
      <c r="M85" s="834"/>
    </row>
    <row r="86" spans="1:13" ht="35.25" customHeight="1">
      <c r="A86" s="670" t="s">
        <v>57</v>
      </c>
      <c r="B86" s="671"/>
      <c r="C86" s="671"/>
      <c r="D86" s="671"/>
      <c r="E86" s="671"/>
      <c r="F86" s="671"/>
      <c r="G86" s="671"/>
      <c r="H86" s="671"/>
      <c r="I86" s="671"/>
      <c r="J86" s="671"/>
      <c r="K86" s="671"/>
      <c r="L86" s="671"/>
      <c r="M86" s="834"/>
    </row>
    <row r="87" spans="1:13" ht="24.75" customHeight="1">
      <c r="A87" s="672" t="s">
        <v>0</v>
      </c>
      <c r="B87" s="672"/>
      <c r="C87" s="672"/>
      <c r="D87" s="672"/>
      <c r="E87" s="672"/>
      <c r="F87" s="672"/>
      <c r="G87" s="672"/>
      <c r="H87" s="672"/>
      <c r="I87" s="672"/>
      <c r="J87" s="672"/>
      <c r="K87" s="672"/>
      <c r="L87" s="672"/>
      <c r="M87" s="834"/>
    </row>
    <row r="88" spans="1:13" ht="16" thickBot="1">
      <c r="A88" s="673" t="s">
        <v>90</v>
      </c>
      <c r="B88" s="674"/>
      <c r="C88" s="674"/>
      <c r="D88" s="674"/>
      <c r="E88" s="674"/>
      <c r="F88" s="674"/>
      <c r="G88" s="674"/>
      <c r="H88" s="674"/>
      <c r="I88" s="674"/>
      <c r="J88" s="674"/>
      <c r="K88" s="674"/>
      <c r="L88" s="674"/>
      <c r="M88" s="835"/>
    </row>
    <row r="99" spans="6:7" ht="12.5">
      <c r="F99" s="393"/>
      <c r="G99" s="394"/>
    </row>
    <row r="100" spans="6:7">
      <c r="F100" s="395"/>
      <c r="G100" s="393"/>
    </row>
    <row r="101" spans="6:7">
      <c r="F101" s="395"/>
      <c r="G101" s="393"/>
    </row>
    <row r="102" spans="6:7">
      <c r="F102" s="395"/>
      <c r="G102" s="393"/>
    </row>
  </sheetData>
  <sheetProtection algorithmName="SHA-512" hashValue="4yQtGo6mYJLXJpOe+I8BRgAkO0yirOxn5nzrSzyUDoFoHtVmAWP53HGzCSYiS40vC/9PTpIqxY2o2L9mZfZauA==" saltValue="e/F6s34VKkqi6m0hSMcTQQ==" spinCount="100000" sheet="1" objects="1" scenarios="1"/>
  <mergeCells count="100">
    <mergeCell ref="A82:L82"/>
    <mergeCell ref="D9:H9"/>
    <mergeCell ref="K9:L10"/>
    <mergeCell ref="D10:H10"/>
    <mergeCell ref="D11:H11"/>
    <mergeCell ref="J11:L11"/>
    <mergeCell ref="D12:H12"/>
    <mergeCell ref="J12:L12"/>
    <mergeCell ref="J13:L13"/>
    <mergeCell ref="D14:H14"/>
    <mergeCell ref="J14:L14"/>
    <mergeCell ref="D15:H15"/>
    <mergeCell ref="A17:L17"/>
    <mergeCell ref="I36:L36"/>
    <mergeCell ref="I37:L37"/>
    <mergeCell ref="A39:L39"/>
    <mergeCell ref="K2:M3"/>
    <mergeCell ref="E3:J3"/>
    <mergeCell ref="E4:J4"/>
    <mergeCell ref="A5:M5"/>
    <mergeCell ref="H6:I6"/>
    <mergeCell ref="J6:L6"/>
    <mergeCell ref="M6:M88"/>
    <mergeCell ref="A7:L7"/>
    <mergeCell ref="D8:H8"/>
    <mergeCell ref="K8:L8"/>
    <mergeCell ref="A80:L80"/>
    <mergeCell ref="H20:L20"/>
    <mergeCell ref="B22:F22"/>
    <mergeCell ref="A24:L24"/>
    <mergeCell ref="A25:L25"/>
    <mergeCell ref="D13:H13"/>
    <mergeCell ref="B20:F20"/>
    <mergeCell ref="C45:I45"/>
    <mergeCell ref="G28:G29"/>
    <mergeCell ref="H28:L29"/>
    <mergeCell ref="B30:C30"/>
    <mergeCell ref="H30:L30"/>
    <mergeCell ref="I32:L32"/>
    <mergeCell ref="I33:L33"/>
    <mergeCell ref="J22:K22"/>
    <mergeCell ref="J51:K51"/>
    <mergeCell ref="A51:B51"/>
    <mergeCell ref="C51:I51"/>
    <mergeCell ref="A52:B52"/>
    <mergeCell ref="A40:L42"/>
    <mergeCell ref="A44:K44"/>
    <mergeCell ref="C48:I48"/>
    <mergeCell ref="J48:K48"/>
    <mergeCell ref="A50:B50"/>
    <mergeCell ref="C50:I50"/>
    <mergeCell ref="J50:K50"/>
    <mergeCell ref="A78:L78"/>
    <mergeCell ref="A67:L67"/>
    <mergeCell ref="C52:I52"/>
    <mergeCell ref="A64:L64"/>
    <mergeCell ref="A66:K66"/>
    <mergeCell ref="A57:K57"/>
    <mergeCell ref="C58:I58"/>
    <mergeCell ref="C59:I59"/>
    <mergeCell ref="J59:K59"/>
    <mergeCell ref="A60:I62"/>
    <mergeCell ref="J60:K60"/>
    <mergeCell ref="J61:K61"/>
    <mergeCell ref="J62:K62"/>
    <mergeCell ref="A53:K53"/>
    <mergeCell ref="A54:B54"/>
    <mergeCell ref="C54:I54"/>
    <mergeCell ref="A71:L71"/>
    <mergeCell ref="A72:L72"/>
    <mergeCell ref="A87:L87"/>
    <mergeCell ref="A88:L88"/>
    <mergeCell ref="J15:L15"/>
    <mergeCell ref="A79:L79"/>
    <mergeCell ref="A81:L81"/>
    <mergeCell ref="A83:L83"/>
    <mergeCell ref="A84:L84"/>
    <mergeCell ref="A85:L85"/>
    <mergeCell ref="A86:L86"/>
    <mergeCell ref="A73:L73"/>
    <mergeCell ref="A74:L74"/>
    <mergeCell ref="A75:L75"/>
    <mergeCell ref="A76:L76"/>
    <mergeCell ref="A77:L77"/>
    <mergeCell ref="K18:L18"/>
    <mergeCell ref="A18:J18"/>
    <mergeCell ref="A68:L68"/>
    <mergeCell ref="A69:L69"/>
    <mergeCell ref="A70:L70"/>
    <mergeCell ref="A55:B55"/>
    <mergeCell ref="C55:I55"/>
    <mergeCell ref="A56:B56"/>
    <mergeCell ref="C56:I56"/>
    <mergeCell ref="J52:K52"/>
    <mergeCell ref="A49:B49"/>
    <mergeCell ref="C49:I49"/>
    <mergeCell ref="J49:K49"/>
    <mergeCell ref="C46:I46"/>
    <mergeCell ref="A47:K47"/>
    <mergeCell ref="A48:B48"/>
  </mergeCells>
  <printOptions horizontalCentered="1"/>
  <pageMargins left="0.39370078740157483" right="0.39370078740157483" top="0.39370078740157483" bottom="0.39370078740157483" header="0" footer="0"/>
  <pageSetup scale="50"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election activeCell="D8" sqref="D8:H8"/>
    </sheetView>
  </sheetViews>
  <sheetFormatPr baseColWidth="10" defaultColWidth="11.453125" defaultRowHeight="11.5"/>
  <cols>
    <col min="1" max="4" width="9.26953125" style="9"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58</v>
      </c>
      <c r="F3" s="467"/>
      <c r="G3" s="467"/>
      <c r="H3" s="467"/>
      <c r="I3" s="467"/>
      <c r="J3" s="467"/>
      <c r="K3" s="665"/>
      <c r="L3" s="665"/>
      <c r="M3" s="665"/>
    </row>
    <row r="4" spans="1:13" s="8" customFormat="1" ht="30" customHeight="1" thickBot="1">
      <c r="A4" s="9"/>
      <c r="B4" s="9"/>
      <c r="C4" s="9"/>
      <c r="D4" s="9"/>
      <c r="E4" s="468" t="s">
        <v>59</v>
      </c>
      <c r="F4" s="468"/>
      <c r="G4" s="468"/>
      <c r="H4" s="468"/>
      <c r="I4" s="468"/>
      <c r="J4" s="468"/>
      <c r="K4" s="10"/>
      <c r="L4" s="13"/>
      <c r="M4" s="9"/>
    </row>
    <row r="5" spans="1:13" s="8" customFormat="1" ht="36.75" customHeight="1" thickBot="1">
      <c r="A5" s="469" t="s">
        <v>439</v>
      </c>
      <c r="B5" s="470"/>
      <c r="C5" s="470"/>
      <c r="D5" s="470"/>
      <c r="E5" s="470"/>
      <c r="F5" s="470"/>
      <c r="G5" s="470"/>
      <c r="H5" s="470"/>
      <c r="I5" s="470"/>
      <c r="J5" s="470"/>
      <c r="K5" s="470"/>
      <c r="L5" s="470"/>
      <c r="M5" s="471"/>
    </row>
    <row r="6" spans="1:13" s="8" customFormat="1" ht="12.75" customHeight="1">
      <c r="A6" s="14" t="s">
        <v>40</v>
      </c>
      <c r="B6" s="15" t="str">
        <f>+'DATOS MAESTROS'!B3</f>
        <v>GLASSTECH MEXICO</v>
      </c>
      <c r="C6" s="16"/>
      <c r="D6" s="16"/>
      <c r="E6" s="16"/>
      <c r="F6" s="16"/>
      <c r="G6" s="17"/>
      <c r="H6" s="472" t="s">
        <v>39</v>
      </c>
      <c r="I6" s="473"/>
      <c r="J6" s="474" t="str">
        <f>+'DATOS MAESTROS'!B4</f>
        <v>Del 15 al 17 Julio 2026</v>
      </c>
      <c r="K6" s="475"/>
      <c r="L6" s="475"/>
      <c r="M6" s="885" t="s">
        <v>52</v>
      </c>
    </row>
    <row r="7" spans="1:13" s="8" customFormat="1" ht="14.5" thickBot="1">
      <c r="A7" s="479" t="s">
        <v>38</v>
      </c>
      <c r="B7" s="480"/>
      <c r="C7" s="480"/>
      <c r="D7" s="480"/>
      <c r="E7" s="480"/>
      <c r="F7" s="480"/>
      <c r="G7" s="480"/>
      <c r="H7" s="480"/>
      <c r="I7" s="480"/>
      <c r="J7" s="480"/>
      <c r="K7" s="480"/>
      <c r="L7" s="480"/>
      <c r="M7" s="886"/>
    </row>
    <row r="8" spans="1:13" s="8" customFormat="1" ht="13" thickBot="1">
      <c r="A8" s="18" t="s">
        <v>37</v>
      </c>
      <c r="B8" s="19"/>
      <c r="C8" s="19"/>
      <c r="D8" s="481"/>
      <c r="E8" s="481"/>
      <c r="F8" s="481"/>
      <c r="G8" s="481"/>
      <c r="H8" s="481"/>
      <c r="I8" s="20"/>
      <c r="J8" s="20"/>
      <c r="K8" s="482" t="s">
        <v>36</v>
      </c>
      <c r="L8" s="483"/>
      <c r="M8" s="886"/>
    </row>
    <row r="9" spans="1:13" s="8" customFormat="1" ht="12.5">
      <c r="A9" s="21" t="s">
        <v>35</v>
      </c>
      <c r="B9" s="22"/>
      <c r="C9" s="22"/>
      <c r="D9" s="461"/>
      <c r="E9" s="461"/>
      <c r="F9" s="461"/>
      <c r="G9" s="461"/>
      <c r="H9" s="461"/>
      <c r="I9" s="20"/>
      <c r="J9" s="20"/>
      <c r="K9" s="489"/>
      <c r="L9" s="490"/>
      <c r="M9" s="886"/>
    </row>
    <row r="10" spans="1:13" s="8" customFormat="1" ht="13" thickBot="1">
      <c r="A10" s="21" t="s">
        <v>34</v>
      </c>
      <c r="B10" s="22"/>
      <c r="C10" s="22"/>
      <c r="D10" s="461"/>
      <c r="E10" s="461"/>
      <c r="F10" s="461"/>
      <c r="G10" s="461"/>
      <c r="H10" s="461"/>
      <c r="I10" s="20"/>
      <c r="J10" s="20"/>
      <c r="K10" s="491"/>
      <c r="L10" s="492"/>
      <c r="M10" s="886"/>
    </row>
    <row r="11" spans="1:13" s="8" customFormat="1" ht="12.5">
      <c r="A11" s="21" t="s">
        <v>33</v>
      </c>
      <c r="B11" s="22"/>
      <c r="C11" s="22"/>
      <c r="D11" s="461"/>
      <c r="E11" s="461"/>
      <c r="F11" s="461"/>
      <c r="G11" s="461"/>
      <c r="H11" s="461"/>
      <c r="I11" s="23" t="s">
        <v>32</v>
      </c>
      <c r="J11" s="462"/>
      <c r="K11" s="462"/>
      <c r="L11" s="462"/>
      <c r="M11" s="886"/>
    </row>
    <row r="12" spans="1:13" s="8" customFormat="1" ht="12.5">
      <c r="A12" s="21" t="s">
        <v>31</v>
      </c>
      <c r="B12" s="22"/>
      <c r="C12" s="22"/>
      <c r="D12" s="461"/>
      <c r="E12" s="461"/>
      <c r="F12" s="461"/>
      <c r="G12" s="461"/>
      <c r="H12" s="461"/>
      <c r="I12" s="23" t="s">
        <v>30</v>
      </c>
      <c r="J12" s="462"/>
      <c r="K12" s="462"/>
      <c r="L12" s="462"/>
      <c r="M12" s="886"/>
    </row>
    <row r="13" spans="1:13" s="8" customFormat="1" ht="12.5">
      <c r="A13" s="21" t="s">
        <v>29</v>
      </c>
      <c r="B13" s="22"/>
      <c r="C13" s="22"/>
      <c r="D13" s="461"/>
      <c r="E13" s="461"/>
      <c r="F13" s="461"/>
      <c r="G13" s="461"/>
      <c r="H13" s="461"/>
      <c r="I13" s="23" t="s">
        <v>28</v>
      </c>
      <c r="J13" s="462"/>
      <c r="K13" s="462"/>
      <c r="L13" s="462"/>
      <c r="M13" s="886"/>
    </row>
    <row r="14" spans="1:13" s="8" customFormat="1" ht="12.5">
      <c r="A14" s="21" t="s">
        <v>27</v>
      </c>
      <c r="B14" s="22"/>
      <c r="C14" s="22"/>
      <c r="D14" s="461"/>
      <c r="E14" s="461"/>
      <c r="F14" s="461"/>
      <c r="G14" s="461"/>
      <c r="H14" s="461"/>
      <c r="I14" s="23" t="s">
        <v>26</v>
      </c>
      <c r="J14" s="462"/>
      <c r="K14" s="462"/>
      <c r="L14" s="462"/>
      <c r="M14" s="886"/>
    </row>
    <row r="15" spans="1:13" s="8" customFormat="1" ht="12.5">
      <c r="A15" s="21" t="s">
        <v>25</v>
      </c>
      <c r="B15" s="22"/>
      <c r="C15" s="22"/>
      <c r="D15" s="461"/>
      <c r="E15" s="461"/>
      <c r="F15" s="461"/>
      <c r="G15" s="461"/>
      <c r="H15" s="461"/>
      <c r="I15" s="439" t="s">
        <v>91</v>
      </c>
      <c r="J15" s="462"/>
      <c r="K15" s="462"/>
      <c r="L15" s="462"/>
      <c r="M15" s="886"/>
    </row>
    <row r="16" spans="1:13" s="8" customFormat="1" ht="12.5">
      <c r="A16" s="22"/>
      <c r="B16" s="22"/>
      <c r="C16" s="22"/>
      <c r="D16" s="20"/>
      <c r="E16" s="20"/>
      <c r="F16" s="20"/>
      <c r="G16" s="20"/>
      <c r="H16" s="20"/>
      <c r="I16" s="22"/>
      <c r="J16" s="22"/>
      <c r="K16" s="22"/>
      <c r="L16" s="20"/>
      <c r="M16" s="886"/>
    </row>
    <row r="17" spans="1:13" s="8" customFormat="1" ht="14">
      <c r="A17" s="465" t="s">
        <v>24</v>
      </c>
      <c r="B17" s="466"/>
      <c r="C17" s="466"/>
      <c r="D17" s="466"/>
      <c r="E17" s="466"/>
      <c r="F17" s="466"/>
      <c r="G17" s="466"/>
      <c r="H17" s="466"/>
      <c r="I17" s="466"/>
      <c r="J17" s="466"/>
      <c r="K17" s="466"/>
      <c r="L17" s="466"/>
      <c r="M17" s="886"/>
    </row>
    <row r="18" spans="1:13" s="8" customFormat="1" ht="15" customHeight="1">
      <c r="A18" s="846" t="s">
        <v>252</v>
      </c>
      <c r="B18" s="847"/>
      <c r="C18" s="847"/>
      <c r="D18" s="847"/>
      <c r="E18" s="847"/>
      <c r="F18" s="847"/>
      <c r="G18" s="847"/>
      <c r="H18" s="847"/>
      <c r="I18" s="847"/>
      <c r="J18" s="847"/>
      <c r="K18" s="883">
        <f>'DATOS MAESTROS'!B5</f>
        <v>46196</v>
      </c>
      <c r="L18" s="884"/>
      <c r="M18" s="886"/>
    </row>
    <row r="19" spans="1:13" s="8" customFormat="1" ht="14">
      <c r="A19" s="64"/>
      <c r="B19" s="65"/>
      <c r="C19" s="65"/>
      <c r="D19" s="65"/>
      <c r="E19" s="65"/>
      <c r="F19" s="65"/>
      <c r="G19" s="65"/>
      <c r="H19" s="65"/>
      <c r="I19" s="65"/>
      <c r="J19" s="65"/>
      <c r="K19" s="66"/>
      <c r="L19" s="28"/>
      <c r="M19" s="886"/>
    </row>
    <row r="20" spans="1:13" s="8" customFormat="1" ht="20.149999999999999" customHeight="1">
      <c r="A20" s="465" t="s">
        <v>88</v>
      </c>
      <c r="B20" s="466"/>
      <c r="C20" s="466"/>
      <c r="D20" s="466"/>
      <c r="E20" s="466"/>
      <c r="F20" s="466"/>
      <c r="G20" s="466"/>
      <c r="H20" s="466"/>
      <c r="I20" s="466"/>
      <c r="J20" s="466"/>
      <c r="K20" s="466"/>
      <c r="L20" s="466"/>
      <c r="M20" s="886"/>
    </row>
    <row r="21" spans="1:13" s="8" customFormat="1" ht="12.75" customHeight="1">
      <c r="A21" s="438" t="s">
        <v>23</v>
      </c>
      <c r="B21" s="493" t="s">
        <v>22</v>
      </c>
      <c r="C21" s="493"/>
      <c r="D21" s="493"/>
      <c r="E21" s="493"/>
      <c r="F21" s="493"/>
      <c r="G21" s="30" t="s">
        <v>16</v>
      </c>
      <c r="H21" s="493" t="s">
        <v>49</v>
      </c>
      <c r="I21" s="493"/>
      <c r="J21" s="493"/>
      <c r="K21" s="493"/>
      <c r="L21" s="663"/>
      <c r="M21" s="886"/>
    </row>
    <row r="22" spans="1:13" s="8" customFormat="1" ht="12.5">
      <c r="A22" s="438"/>
      <c r="B22" s="20" t="s">
        <v>21</v>
      </c>
      <c r="C22" s="20"/>
      <c r="D22" s="458">
        <f>+'DATOS MAESTROS'!B7</f>
        <v>2010005424</v>
      </c>
      <c r="E22" s="20"/>
      <c r="F22" s="31"/>
      <c r="G22" s="32" t="s">
        <v>50</v>
      </c>
      <c r="H22" s="33" t="s">
        <v>249</v>
      </c>
      <c r="I22" s="32"/>
      <c r="J22" s="32"/>
      <c r="K22" s="496"/>
      <c r="L22" s="664"/>
      <c r="M22" s="886"/>
    </row>
    <row r="23" spans="1:13" s="8" customFormat="1" ht="12.5">
      <c r="A23" s="438" t="s">
        <v>400</v>
      </c>
      <c r="B23" s="498" t="s">
        <v>19</v>
      </c>
      <c r="C23" s="498"/>
      <c r="D23" s="499"/>
      <c r="E23" s="499"/>
      <c r="F23" s="499"/>
      <c r="G23" s="35" t="s">
        <v>93</v>
      </c>
      <c r="H23" s="20"/>
      <c r="I23" s="20"/>
      <c r="J23" s="848">
        <f>+'DATOS MAESTROS'!B6</f>
        <v>46211</v>
      </c>
      <c r="K23" s="848"/>
      <c r="L23" s="849"/>
      <c r="M23" s="886"/>
    </row>
    <row r="24" spans="1:13" s="8" customFormat="1" ht="12.5">
      <c r="A24" s="29"/>
      <c r="B24" s="34"/>
      <c r="C24" s="34"/>
      <c r="D24" s="30"/>
      <c r="E24" s="30"/>
      <c r="F24" s="30"/>
      <c r="G24" s="20"/>
      <c r="H24" s="20"/>
      <c r="I24" s="20"/>
      <c r="J24" s="36"/>
      <c r="K24" s="36"/>
      <c r="L24" s="20"/>
      <c r="M24" s="886"/>
    </row>
    <row r="25" spans="1:13" s="8" customFormat="1" ht="14">
      <c r="A25" s="465" t="s">
        <v>18</v>
      </c>
      <c r="B25" s="466"/>
      <c r="C25" s="466"/>
      <c r="D25" s="466"/>
      <c r="E25" s="466"/>
      <c r="F25" s="466"/>
      <c r="G25" s="466"/>
      <c r="H25" s="466"/>
      <c r="I25" s="466"/>
      <c r="J25" s="466"/>
      <c r="K25" s="466"/>
      <c r="L25" s="466"/>
      <c r="M25" s="886"/>
    </row>
    <row r="26" spans="1:13" s="8" customFormat="1" ht="12.5">
      <c r="A26" s="881" t="s">
        <v>17</v>
      </c>
      <c r="B26" s="882"/>
      <c r="C26" s="882"/>
      <c r="D26" s="882"/>
      <c r="E26" s="882"/>
      <c r="F26" s="882"/>
      <c r="G26" s="882"/>
      <c r="H26" s="882"/>
      <c r="I26" s="882"/>
      <c r="J26" s="882"/>
      <c r="K26" s="882"/>
      <c r="L26" s="882"/>
      <c r="M26" s="886"/>
    </row>
    <row r="27" spans="1:13" s="8" customFormat="1" ht="13" thickBot="1">
      <c r="A27" s="29" t="s">
        <v>16</v>
      </c>
      <c r="B27" s="20" t="s">
        <v>49</v>
      </c>
      <c r="C27" s="20"/>
      <c r="D27" s="20"/>
      <c r="E27" s="20"/>
      <c r="F27" s="20"/>
      <c r="G27" s="20"/>
      <c r="H27" s="33"/>
      <c r="I27" s="33"/>
      <c r="J27" s="20"/>
      <c r="K27" s="20"/>
      <c r="L27" s="20"/>
      <c r="M27" s="886"/>
    </row>
    <row r="28" spans="1:13" s="8" customFormat="1" ht="12.5">
      <c r="A28" s="37"/>
      <c r="B28" s="38"/>
      <c r="C28" s="38"/>
      <c r="D28" s="39"/>
      <c r="E28" s="39"/>
      <c r="F28" s="22"/>
      <c r="G28" s="513" t="s">
        <v>15</v>
      </c>
      <c r="H28" s="514"/>
      <c r="I28" s="515"/>
      <c r="J28" s="515"/>
      <c r="K28" s="515"/>
      <c r="L28" s="515"/>
      <c r="M28" s="886"/>
    </row>
    <row r="29" spans="1:13" s="8" customFormat="1" ht="13" thickBot="1">
      <c r="A29" s="27"/>
      <c r="B29" s="22"/>
      <c r="C29" s="22"/>
      <c r="D29" s="20"/>
      <c r="E29" s="20"/>
      <c r="F29" s="20"/>
      <c r="G29" s="513"/>
      <c r="H29" s="516"/>
      <c r="I29" s="517"/>
      <c r="J29" s="517"/>
      <c r="K29" s="517"/>
      <c r="L29" s="517"/>
      <c r="M29" s="886"/>
    </row>
    <row r="30" spans="1:13" s="8" customFormat="1" ht="12.75" customHeight="1">
      <c r="A30" s="27"/>
      <c r="B30" s="518" t="s">
        <v>14</v>
      </c>
      <c r="C30" s="518"/>
      <c r="D30" s="20"/>
      <c r="E30" s="20"/>
      <c r="F30" s="20"/>
      <c r="G30" s="20"/>
      <c r="H30" s="519" t="s">
        <v>13</v>
      </c>
      <c r="I30" s="519"/>
      <c r="J30" s="519"/>
      <c r="K30" s="519"/>
      <c r="L30" s="519"/>
      <c r="M30" s="886"/>
    </row>
    <row r="31" spans="1:13" s="8" customFormat="1" ht="12.75" customHeight="1" thickBot="1">
      <c r="A31" s="27"/>
      <c r="B31" s="42" t="s">
        <v>12</v>
      </c>
      <c r="C31" s="43"/>
      <c r="E31" s="44" t="s">
        <v>11</v>
      </c>
      <c r="F31" s="45"/>
      <c r="G31" s="20"/>
      <c r="H31" s="41"/>
      <c r="I31" s="41"/>
      <c r="J31" s="41"/>
      <c r="K31" s="41"/>
      <c r="L31" s="41"/>
      <c r="M31" s="886"/>
    </row>
    <row r="32" spans="1:13" s="8" customFormat="1" ht="12.5">
      <c r="A32" s="46"/>
      <c r="B32" s="44" t="s">
        <v>10</v>
      </c>
      <c r="C32" s="43"/>
      <c r="E32" s="44"/>
      <c r="F32" s="44"/>
      <c r="G32" s="33"/>
      <c r="H32" s="33"/>
      <c r="I32" s="495"/>
      <c r="J32" s="495"/>
      <c r="K32" s="495"/>
      <c r="L32" s="495"/>
      <c r="M32" s="886"/>
    </row>
    <row r="33" spans="1:13" s="8" customFormat="1" ht="13" thickBot="1">
      <c r="A33" s="46"/>
      <c r="B33" s="47" t="s">
        <v>9</v>
      </c>
      <c r="C33" s="43"/>
      <c r="E33" s="44" t="s">
        <v>8</v>
      </c>
      <c r="F33" s="45"/>
      <c r="G33" s="20"/>
      <c r="H33" s="20"/>
      <c r="I33" s="486" t="s">
        <v>7</v>
      </c>
      <c r="J33" s="486"/>
      <c r="K33" s="486"/>
      <c r="L33" s="486"/>
      <c r="M33" s="886"/>
    </row>
    <row r="34" spans="1:13" s="8" customFormat="1" ht="12.5">
      <c r="A34" s="46"/>
      <c r="G34" s="20"/>
      <c r="H34" s="20"/>
      <c r="I34" s="48"/>
      <c r="J34" s="48"/>
      <c r="K34" s="48"/>
      <c r="L34" s="48"/>
      <c r="M34" s="886"/>
    </row>
    <row r="35" spans="1:13" s="8" customFormat="1" ht="12.5">
      <c r="A35" s="46"/>
      <c r="B35" s="44"/>
      <c r="C35" s="22"/>
      <c r="E35" s="44"/>
      <c r="F35" s="44"/>
      <c r="G35" s="20"/>
      <c r="H35" s="20"/>
      <c r="I35" s="48"/>
      <c r="J35" s="48"/>
      <c r="K35" s="48"/>
      <c r="L35" s="48"/>
      <c r="M35" s="886"/>
    </row>
    <row r="36" spans="1:13" s="8" customFormat="1" ht="12.5">
      <c r="A36" s="46"/>
      <c r="C36" s="22"/>
      <c r="G36" s="33"/>
      <c r="H36" s="33"/>
      <c r="I36" s="484"/>
      <c r="J36" s="484"/>
      <c r="K36" s="484"/>
      <c r="L36" s="484"/>
      <c r="M36" s="886"/>
    </row>
    <row r="37" spans="1:13" s="8" customFormat="1" ht="12.5">
      <c r="A37" s="49"/>
      <c r="B37" s="22"/>
      <c r="C37" s="22"/>
      <c r="D37" s="50"/>
      <c r="E37" s="50"/>
      <c r="F37" s="50"/>
      <c r="G37" s="50"/>
      <c r="H37" s="50"/>
      <c r="I37" s="485" t="s">
        <v>6</v>
      </c>
      <c r="J37" s="486"/>
      <c r="K37" s="486"/>
      <c r="L37" s="486"/>
      <c r="M37" s="886"/>
    </row>
    <row r="38" spans="1:13" s="8" customFormat="1" ht="12.5">
      <c r="A38" s="51" t="s">
        <v>5</v>
      </c>
      <c r="B38" s="52"/>
      <c r="C38" s="52"/>
      <c r="D38" s="53"/>
      <c r="E38" s="53"/>
      <c r="F38" s="53"/>
      <c r="G38" s="53"/>
      <c r="H38" s="53"/>
      <c r="I38" s="53"/>
      <c r="J38" s="53"/>
      <c r="K38" s="53"/>
      <c r="L38" s="53"/>
      <c r="M38" s="886"/>
    </row>
    <row r="39" spans="1:13" s="8" customFormat="1" ht="14">
      <c r="A39" s="658" t="s">
        <v>4</v>
      </c>
      <c r="B39" s="660"/>
      <c r="C39" s="660"/>
      <c r="D39" s="660"/>
      <c r="E39" s="660"/>
      <c r="F39" s="660"/>
      <c r="G39" s="660"/>
      <c r="H39" s="660"/>
      <c r="I39" s="660"/>
      <c r="J39" s="660"/>
      <c r="K39" s="660"/>
      <c r="L39" s="661"/>
      <c r="M39" s="886"/>
    </row>
    <row r="40" spans="1:13" s="8" customFormat="1" ht="24" customHeight="1">
      <c r="A40" s="654" t="s">
        <v>465</v>
      </c>
      <c r="B40" s="655"/>
      <c r="C40" s="655"/>
      <c r="D40" s="655"/>
      <c r="E40" s="655"/>
      <c r="F40" s="655"/>
      <c r="G40" s="655"/>
      <c r="H40" s="655"/>
      <c r="I40" s="655"/>
      <c r="J40" s="655"/>
      <c r="K40" s="655"/>
      <c r="L40" s="655"/>
      <c r="M40" s="886"/>
    </row>
    <row r="41" spans="1:13" s="8" customFormat="1" ht="19.5" customHeight="1">
      <c r="A41" s="463"/>
      <c r="B41" s="464"/>
      <c r="C41" s="464"/>
      <c r="D41" s="464"/>
      <c r="E41" s="464"/>
      <c r="F41" s="464"/>
      <c r="G41" s="464"/>
      <c r="H41" s="464"/>
      <c r="I41" s="464"/>
      <c r="J41" s="464"/>
      <c r="K41" s="464"/>
      <c r="L41" s="464"/>
      <c r="M41" s="886"/>
    </row>
    <row r="42" spans="1:13" s="8" customFormat="1" ht="18.75" customHeight="1">
      <c r="A42" s="656"/>
      <c r="B42" s="657"/>
      <c r="C42" s="657"/>
      <c r="D42" s="657"/>
      <c r="E42" s="657"/>
      <c r="F42" s="657"/>
      <c r="G42" s="657"/>
      <c r="H42" s="657"/>
      <c r="I42" s="657"/>
      <c r="J42" s="657"/>
      <c r="K42" s="657"/>
      <c r="L42" s="657"/>
      <c r="M42" s="886"/>
    </row>
    <row r="43" spans="1:13" s="8" customFormat="1" ht="18.75" customHeight="1">
      <c r="A43" s="54"/>
      <c r="B43" s="55"/>
      <c r="C43" s="55"/>
      <c r="D43" s="55"/>
      <c r="E43" s="55"/>
      <c r="F43" s="55"/>
      <c r="G43" s="55"/>
      <c r="H43" s="55"/>
      <c r="I43" s="55"/>
      <c r="J43" s="55"/>
      <c r="K43" s="55"/>
      <c r="L43" s="55"/>
      <c r="M43" s="886"/>
    </row>
    <row r="44" spans="1:13" ht="14">
      <c r="A44" s="67"/>
      <c r="B44" s="880" t="s">
        <v>60</v>
      </c>
      <c r="C44" s="880"/>
      <c r="D44" s="880"/>
      <c r="E44" s="880"/>
      <c r="F44" s="880"/>
      <c r="G44" s="880"/>
      <c r="H44" s="880"/>
      <c r="I44" s="880"/>
      <c r="J44" s="880"/>
      <c r="K44" s="880"/>
      <c r="L44" s="68"/>
      <c r="M44" s="886"/>
    </row>
    <row r="45" spans="1:13" ht="23">
      <c r="A45" s="377" t="s">
        <v>53</v>
      </c>
      <c r="B45" s="878" t="s">
        <v>54</v>
      </c>
      <c r="C45" s="878"/>
      <c r="D45" s="878"/>
      <c r="E45" s="878"/>
      <c r="F45" s="878"/>
      <c r="G45" s="878"/>
      <c r="H45" s="878"/>
      <c r="I45" s="878"/>
      <c r="J45" s="56" t="s">
        <v>3</v>
      </c>
      <c r="K45" s="56" t="s">
        <v>2</v>
      </c>
      <c r="L45" s="69" t="s">
        <v>55</v>
      </c>
      <c r="M45" s="886"/>
    </row>
    <row r="46" spans="1:13">
      <c r="A46" s="57"/>
      <c r="B46" s="879" t="s">
        <v>61</v>
      </c>
      <c r="C46" s="879"/>
      <c r="D46" s="879"/>
      <c r="E46" s="879"/>
      <c r="F46" s="879"/>
      <c r="G46" s="879"/>
      <c r="H46" s="879"/>
      <c r="I46" s="879"/>
      <c r="J46" s="70">
        <v>4212</v>
      </c>
      <c r="K46" s="70">
        <v>5055</v>
      </c>
      <c r="L46" s="71">
        <f ca="1">IF(TODAY()&lt;=$K$18,J46*A46,K46*A46)</f>
        <v>0</v>
      </c>
      <c r="M46" s="886"/>
    </row>
    <row r="47" spans="1:13">
      <c r="A47" s="57"/>
      <c r="B47" s="879" t="s">
        <v>62</v>
      </c>
      <c r="C47" s="879"/>
      <c r="D47" s="879"/>
      <c r="E47" s="879"/>
      <c r="F47" s="879"/>
      <c r="G47" s="879"/>
      <c r="H47" s="879"/>
      <c r="I47" s="879"/>
      <c r="J47" s="70">
        <v>2854</v>
      </c>
      <c r="K47" s="70">
        <v>3426</v>
      </c>
      <c r="L47" s="71">
        <f ca="1">IF(TODAY()&lt;=$K$18,J47*A47,K47*A47)</f>
        <v>0</v>
      </c>
      <c r="M47" s="886"/>
    </row>
    <row r="48" spans="1:13">
      <c r="A48" s="57"/>
      <c r="B48" s="879" t="s">
        <v>87</v>
      </c>
      <c r="C48" s="879"/>
      <c r="D48" s="879"/>
      <c r="E48" s="879"/>
      <c r="F48" s="879"/>
      <c r="G48" s="879"/>
      <c r="H48" s="879"/>
      <c r="I48" s="879"/>
      <c r="J48" s="70">
        <v>1613</v>
      </c>
      <c r="K48" s="70">
        <v>1936</v>
      </c>
      <c r="L48" s="71">
        <f ca="1">IF(TODAY()&lt;=$K$18,J48*A48,K48*A48)</f>
        <v>0</v>
      </c>
      <c r="M48" s="886"/>
    </row>
    <row r="49" spans="1:13" s="72" customFormat="1">
      <c r="A49" s="57"/>
      <c r="B49" s="879" t="s">
        <v>63</v>
      </c>
      <c r="C49" s="879"/>
      <c r="D49" s="879"/>
      <c r="E49" s="879"/>
      <c r="F49" s="879"/>
      <c r="G49" s="879"/>
      <c r="H49" s="879"/>
      <c r="I49" s="879"/>
      <c r="J49" s="70">
        <v>1613</v>
      </c>
      <c r="K49" s="70">
        <v>1936</v>
      </c>
      <c r="L49" s="71">
        <f ca="1">IF(TODAY()&lt;=$K$18,J49*A49,K49*A49)</f>
        <v>0</v>
      </c>
      <c r="M49" s="886"/>
    </row>
    <row r="50" spans="1:13" s="72" customFormat="1">
      <c r="A50" s="57"/>
      <c r="B50" s="879" t="s">
        <v>64</v>
      </c>
      <c r="C50" s="879"/>
      <c r="D50" s="879"/>
      <c r="E50" s="879"/>
      <c r="F50" s="879"/>
      <c r="G50" s="879"/>
      <c r="H50" s="879"/>
      <c r="I50" s="879"/>
      <c r="J50" s="70">
        <v>1613</v>
      </c>
      <c r="K50" s="70">
        <v>1936</v>
      </c>
      <c r="L50" s="71">
        <f ca="1">IF(TODAY()&lt;=$K$18,J50*A50,K50*A50)</f>
        <v>0</v>
      </c>
      <c r="M50" s="886"/>
    </row>
    <row r="51" spans="1:13" ht="14">
      <c r="A51" s="73"/>
      <c r="B51" s="880" t="s">
        <v>65</v>
      </c>
      <c r="C51" s="880"/>
      <c r="D51" s="880"/>
      <c r="E51" s="880"/>
      <c r="F51" s="880"/>
      <c r="G51" s="880"/>
      <c r="H51" s="880"/>
      <c r="I51" s="880"/>
      <c r="J51" s="880"/>
      <c r="K51" s="880"/>
      <c r="L51" s="68"/>
      <c r="M51" s="886"/>
    </row>
    <row r="52" spans="1:13" ht="23">
      <c r="A52" s="377" t="s">
        <v>53</v>
      </c>
      <c r="B52" s="878" t="s">
        <v>54</v>
      </c>
      <c r="C52" s="878"/>
      <c r="D52" s="878"/>
      <c r="E52" s="878"/>
      <c r="F52" s="878"/>
      <c r="G52" s="878"/>
      <c r="H52" s="878"/>
      <c r="I52" s="878"/>
      <c r="J52" s="56" t="s">
        <v>3</v>
      </c>
      <c r="K52" s="56" t="s">
        <v>2</v>
      </c>
      <c r="L52" s="69" t="s">
        <v>55</v>
      </c>
      <c r="M52" s="886"/>
    </row>
    <row r="53" spans="1:13">
      <c r="A53" s="74"/>
      <c r="B53" s="879" t="s">
        <v>66</v>
      </c>
      <c r="C53" s="879"/>
      <c r="D53" s="879"/>
      <c r="E53" s="879"/>
      <c r="F53" s="879"/>
      <c r="G53" s="879"/>
      <c r="H53" s="879"/>
      <c r="I53" s="879"/>
      <c r="J53" s="75">
        <v>15677</v>
      </c>
      <c r="K53" s="70">
        <v>18813</v>
      </c>
      <c r="L53" s="71">
        <f ca="1">IF(TODAY()&lt;=$K$18,J53*A53,K53*A53)</f>
        <v>0</v>
      </c>
      <c r="M53" s="886"/>
    </row>
    <row r="54" spans="1:13">
      <c r="A54" s="74"/>
      <c r="B54" s="879" t="s">
        <v>67</v>
      </c>
      <c r="C54" s="879"/>
      <c r="D54" s="879"/>
      <c r="E54" s="879"/>
      <c r="F54" s="879"/>
      <c r="G54" s="879"/>
      <c r="H54" s="879"/>
      <c r="I54" s="879"/>
      <c r="J54" s="75">
        <v>16079</v>
      </c>
      <c r="K54" s="70">
        <v>19294</v>
      </c>
      <c r="L54" s="71">
        <f ca="1">IF(TODAY()&lt;=$K$18,J54*A54,K54*A54)</f>
        <v>0</v>
      </c>
      <c r="M54" s="886"/>
    </row>
    <row r="55" spans="1:13">
      <c r="A55" s="74"/>
      <c r="B55" s="879" t="s">
        <v>68</v>
      </c>
      <c r="C55" s="879"/>
      <c r="D55" s="879"/>
      <c r="E55" s="879"/>
      <c r="F55" s="879"/>
      <c r="G55" s="879"/>
      <c r="H55" s="879"/>
      <c r="I55" s="879"/>
      <c r="J55" s="75">
        <v>4212</v>
      </c>
      <c r="K55" s="70">
        <v>5055</v>
      </c>
      <c r="L55" s="71">
        <f ca="1">IF(TODAY()&lt;=$K$18,J55*A55,K55*A55)</f>
        <v>0</v>
      </c>
      <c r="M55" s="886"/>
    </row>
    <row r="56" spans="1:13">
      <c r="A56" s="74"/>
      <c r="B56" s="879" t="s">
        <v>69</v>
      </c>
      <c r="C56" s="879"/>
      <c r="D56" s="879"/>
      <c r="E56" s="879"/>
      <c r="F56" s="879"/>
      <c r="G56" s="879"/>
      <c r="H56" s="879"/>
      <c r="I56" s="879"/>
      <c r="J56" s="75">
        <v>4212</v>
      </c>
      <c r="K56" s="70">
        <v>5055</v>
      </c>
      <c r="L56" s="71">
        <f ca="1">IF(TODAY()&lt;=$K$18,J56*A56,K56*A56)</f>
        <v>0</v>
      </c>
      <c r="M56" s="886"/>
    </row>
    <row r="57" spans="1:13" ht="20.25" customHeight="1" thickBot="1">
      <c r="A57" s="76"/>
      <c r="J57" s="77"/>
      <c r="K57" s="77"/>
      <c r="M57" s="886"/>
    </row>
    <row r="58" spans="1:13" ht="20.25" customHeight="1">
      <c r="A58" s="872" t="s">
        <v>70</v>
      </c>
      <c r="B58" s="873"/>
      <c r="C58" s="873"/>
      <c r="D58" s="873"/>
      <c r="E58" s="873"/>
      <c r="F58" s="873"/>
      <c r="G58" s="873"/>
      <c r="H58" s="873"/>
      <c r="I58" s="78"/>
      <c r="J58" s="864" t="s">
        <v>71</v>
      </c>
      <c r="K58" s="865"/>
      <c r="L58" s="58">
        <f ca="1">SUM(L46:L57)</f>
        <v>0</v>
      </c>
      <c r="M58" s="886"/>
    </row>
    <row r="59" spans="1:13" ht="20.25" customHeight="1">
      <c r="A59" s="76"/>
      <c r="B59" s="78"/>
      <c r="C59" s="78"/>
      <c r="D59" s="78"/>
      <c r="E59" s="78"/>
      <c r="F59" s="78"/>
      <c r="G59" s="78"/>
      <c r="H59" s="78"/>
      <c r="I59" s="78"/>
      <c r="J59" s="866" t="s">
        <v>51</v>
      </c>
      <c r="K59" s="867"/>
      <c r="L59" s="59">
        <f ca="1">+L58*16%</f>
        <v>0</v>
      </c>
      <c r="M59" s="886"/>
    </row>
    <row r="60" spans="1:13" ht="20.25" customHeight="1" thickBot="1">
      <c r="A60" s="76"/>
      <c r="B60" s="78"/>
      <c r="C60" s="78"/>
      <c r="D60" s="78"/>
      <c r="E60" s="78"/>
      <c r="F60" s="78"/>
      <c r="G60" s="78"/>
      <c r="H60" s="78"/>
      <c r="I60" s="78"/>
      <c r="J60" s="868" t="s">
        <v>56</v>
      </c>
      <c r="K60" s="869"/>
      <c r="L60" s="60">
        <f ca="1">+L58+L59</f>
        <v>0</v>
      </c>
      <c r="M60" s="886"/>
    </row>
    <row r="61" spans="1:13" ht="9.75" customHeight="1">
      <c r="A61" s="76"/>
      <c r="B61" s="78"/>
      <c r="C61" s="78"/>
      <c r="D61" s="78"/>
      <c r="E61" s="78"/>
      <c r="F61" s="78"/>
      <c r="G61" s="78"/>
      <c r="H61" s="78"/>
      <c r="I61" s="78"/>
      <c r="J61" s="78"/>
      <c r="K61" s="78"/>
      <c r="M61" s="886"/>
    </row>
    <row r="62" spans="1:13" s="61" customFormat="1" ht="21" customHeight="1">
      <c r="A62" s="511" t="s">
        <v>72</v>
      </c>
      <c r="B62" s="512"/>
      <c r="C62" s="512"/>
      <c r="D62" s="512"/>
      <c r="E62" s="512"/>
      <c r="F62" s="512"/>
      <c r="G62" s="512"/>
      <c r="H62" s="512"/>
      <c r="I62" s="512"/>
      <c r="J62" s="512"/>
      <c r="K62" s="512"/>
      <c r="L62" s="79"/>
      <c r="M62" s="886"/>
    </row>
    <row r="63" spans="1:13" s="61" customFormat="1" ht="25.5" customHeight="1">
      <c r="A63" s="870"/>
      <c r="B63" s="871"/>
      <c r="C63" s="871"/>
      <c r="D63" s="871"/>
      <c r="E63" s="871"/>
      <c r="F63" s="871"/>
      <c r="G63" s="871"/>
      <c r="H63" s="871"/>
      <c r="I63" s="871"/>
      <c r="J63" s="871"/>
      <c r="K63" s="871"/>
      <c r="L63" s="871"/>
      <c r="M63" s="886"/>
    </row>
    <row r="64" spans="1:13" s="61" customFormat="1" ht="25.5" customHeight="1">
      <c r="A64" s="870" t="s">
        <v>73</v>
      </c>
      <c r="B64" s="871"/>
      <c r="C64" s="871"/>
      <c r="D64" s="871"/>
      <c r="E64" s="871"/>
      <c r="F64" s="871"/>
      <c r="G64" s="871"/>
      <c r="H64" s="871"/>
      <c r="I64" s="871"/>
      <c r="J64" s="871"/>
      <c r="K64" s="871"/>
      <c r="L64" s="871"/>
      <c r="M64" s="886"/>
    </row>
    <row r="65" spans="1:13" s="61" customFormat="1" ht="25.5" customHeight="1" thickBot="1">
      <c r="A65" s="80"/>
      <c r="B65" s="80"/>
      <c r="C65" s="80"/>
      <c r="D65" s="80"/>
      <c r="E65" s="80"/>
      <c r="F65" s="80"/>
      <c r="G65" s="80"/>
      <c r="H65" s="80"/>
      <c r="I65" s="80"/>
      <c r="J65" s="80"/>
      <c r="K65" s="80"/>
      <c r="L65" s="80"/>
      <c r="M65" s="886"/>
    </row>
    <row r="66" spans="1:13" s="61" customFormat="1" ht="12" customHeight="1" thickBot="1">
      <c r="A66" s="81"/>
      <c r="B66" s="81"/>
      <c r="C66" s="82"/>
      <c r="D66" s="82"/>
      <c r="E66" s="82"/>
      <c r="F66" s="856" t="s">
        <v>74</v>
      </c>
      <c r="G66" s="856"/>
      <c r="H66" s="874"/>
      <c r="I66" s="859"/>
      <c r="J66" s="82"/>
      <c r="K66" s="82"/>
      <c r="L66" s="82"/>
      <c r="M66" s="886"/>
    </row>
    <row r="67" spans="1:13" s="61" customFormat="1" ht="12" customHeight="1" thickBot="1">
      <c r="A67" s="81"/>
      <c r="B67" s="81"/>
      <c r="C67" s="82"/>
      <c r="D67" s="82"/>
      <c r="E67" s="82"/>
      <c r="F67" s="82"/>
      <c r="G67" s="82"/>
      <c r="H67" s="82"/>
      <c r="I67" s="82"/>
      <c r="J67" s="82"/>
      <c r="K67" s="82"/>
      <c r="L67" s="82"/>
      <c r="M67" s="886"/>
    </row>
    <row r="68" spans="1:13" s="61" customFormat="1" ht="20.149999999999999" customHeight="1">
      <c r="A68" s="81"/>
      <c r="B68" s="81"/>
      <c r="C68" s="82"/>
      <c r="D68" s="82"/>
      <c r="E68" s="82"/>
      <c r="F68" s="83"/>
      <c r="G68" s="84"/>
      <c r="H68" s="85"/>
      <c r="I68" s="84"/>
      <c r="J68" s="82"/>
      <c r="K68" s="82"/>
      <c r="L68" s="82"/>
      <c r="M68" s="886"/>
    </row>
    <row r="69" spans="1:13" s="61" customFormat="1" ht="20.149999999999999" customHeight="1">
      <c r="A69" s="22"/>
      <c r="B69" s="22"/>
      <c r="C69" s="40"/>
      <c r="D69" s="40"/>
      <c r="E69" s="40"/>
      <c r="F69" s="86"/>
      <c r="G69" s="87"/>
      <c r="H69" s="88"/>
      <c r="I69" s="87"/>
      <c r="J69" s="40"/>
      <c r="K69" s="40"/>
      <c r="L69" s="40"/>
      <c r="M69" s="886"/>
    </row>
    <row r="70" spans="1:13" s="61" customFormat="1" ht="20.149999999999999" customHeight="1">
      <c r="A70" s="22"/>
      <c r="B70" s="22"/>
      <c r="C70" s="40"/>
      <c r="D70" s="40"/>
      <c r="E70" s="40"/>
      <c r="F70" s="86"/>
      <c r="G70" s="87"/>
      <c r="H70" s="88"/>
      <c r="I70" s="87"/>
      <c r="J70" s="40"/>
      <c r="K70" s="40"/>
      <c r="L70" s="40"/>
      <c r="M70" s="886"/>
    </row>
    <row r="71" spans="1:13" s="61" customFormat="1" ht="20.149999999999999" customHeight="1">
      <c r="A71" s="22"/>
      <c r="B71" s="22"/>
      <c r="C71" s="40"/>
      <c r="D71" s="40"/>
      <c r="E71" s="40"/>
      <c r="F71" s="86"/>
      <c r="G71" s="87"/>
      <c r="H71" s="88"/>
      <c r="I71" s="87"/>
      <c r="J71" s="40"/>
      <c r="K71" s="40"/>
      <c r="L71" s="40"/>
      <c r="M71" s="886"/>
    </row>
    <row r="72" spans="1:13" s="61" customFormat="1" ht="20.149999999999999" customHeight="1" thickBot="1">
      <c r="A72" s="22"/>
      <c r="B72" s="22"/>
      <c r="C72" s="40"/>
      <c r="D72" s="40"/>
      <c r="E72" s="40"/>
      <c r="F72" s="89"/>
      <c r="G72" s="90"/>
      <c r="H72" s="91"/>
      <c r="I72" s="90"/>
      <c r="J72" s="40"/>
      <c r="K72" s="82"/>
      <c r="L72" s="82"/>
      <c r="M72" s="886"/>
    </row>
    <row r="73" spans="1:13" s="61" customFormat="1" ht="20.149999999999999" customHeight="1">
      <c r="A73" s="22"/>
      <c r="C73" s="875" t="s">
        <v>75</v>
      </c>
      <c r="D73" s="876"/>
      <c r="E73" s="40"/>
      <c r="F73" s="92"/>
      <c r="G73" s="93"/>
      <c r="H73" s="94"/>
      <c r="I73" s="93"/>
      <c r="J73" s="82"/>
      <c r="K73" s="877"/>
      <c r="L73" s="863" t="s">
        <v>76</v>
      </c>
      <c r="M73" s="886"/>
    </row>
    <row r="74" spans="1:13" s="61" customFormat="1" ht="20.149999999999999" customHeight="1">
      <c r="A74" s="81"/>
      <c r="C74" s="875"/>
      <c r="D74" s="876"/>
      <c r="E74" s="82"/>
      <c r="F74" s="95"/>
      <c r="G74" s="96"/>
      <c r="H74" s="97"/>
      <c r="I74" s="96"/>
      <c r="J74" s="82"/>
      <c r="K74" s="876"/>
      <c r="L74" s="863"/>
      <c r="M74" s="886"/>
    </row>
    <row r="75" spans="1:13" s="61" customFormat="1" ht="20.149999999999999" customHeight="1">
      <c r="A75" s="98"/>
      <c r="B75" s="98"/>
      <c r="C75" s="82"/>
      <c r="D75" s="82"/>
      <c r="E75" s="82"/>
      <c r="F75" s="95"/>
      <c r="G75" s="96"/>
      <c r="H75" s="97"/>
      <c r="I75" s="96"/>
      <c r="J75" s="82"/>
      <c r="K75" s="82"/>
      <c r="L75" s="82"/>
      <c r="M75" s="886"/>
    </row>
    <row r="76" spans="1:13" s="61" customFormat="1" ht="20.149999999999999" customHeight="1">
      <c r="A76" s="81"/>
      <c r="B76" s="81"/>
      <c r="C76" s="82"/>
      <c r="D76" s="82"/>
      <c r="E76" s="82"/>
      <c r="F76" s="95"/>
      <c r="G76" s="96"/>
      <c r="H76" s="97"/>
      <c r="I76" s="96"/>
      <c r="J76" s="82"/>
      <c r="K76" s="82"/>
      <c r="L76" s="82"/>
      <c r="M76" s="886"/>
    </row>
    <row r="77" spans="1:13" s="61" customFormat="1" ht="20.149999999999999" customHeight="1" thickBot="1">
      <c r="A77" s="81"/>
      <c r="B77" s="81"/>
      <c r="C77" s="82"/>
      <c r="D77" s="82"/>
      <c r="E77" s="82"/>
      <c r="F77" s="99"/>
      <c r="G77" s="100"/>
      <c r="H77" s="101"/>
      <c r="I77" s="100"/>
      <c r="J77" s="82"/>
      <c r="K77" s="82"/>
      <c r="L77" s="82"/>
      <c r="M77" s="886"/>
    </row>
    <row r="78" spans="1:13" s="61" customFormat="1" ht="20.149999999999999" customHeight="1">
      <c r="A78" s="81"/>
      <c r="B78" s="81"/>
      <c r="C78" s="82"/>
      <c r="D78" s="82"/>
      <c r="E78" s="82"/>
      <c r="F78" s="82"/>
      <c r="G78" s="856" t="s">
        <v>77</v>
      </c>
      <c r="H78" s="856"/>
      <c r="I78" s="82"/>
      <c r="J78" s="82"/>
      <c r="K78" s="82"/>
      <c r="L78" s="82"/>
      <c r="M78" s="886"/>
    </row>
    <row r="79" spans="1:13" s="61" customFormat="1" ht="12" customHeight="1" thickBot="1">
      <c r="A79" s="81"/>
      <c r="B79" s="81"/>
      <c r="C79" s="82"/>
      <c r="D79" s="82"/>
      <c r="E79" s="82"/>
      <c r="F79" s="82"/>
      <c r="G79" s="82"/>
      <c r="H79" s="82"/>
      <c r="I79" s="82"/>
      <c r="J79" s="82"/>
      <c r="K79" s="82"/>
      <c r="L79" s="82"/>
      <c r="M79" s="886"/>
    </row>
    <row r="80" spans="1:13" s="61" customFormat="1" ht="24" customHeight="1" thickBot="1">
      <c r="A80" s="81"/>
      <c r="B80" s="81"/>
      <c r="C80" s="82"/>
      <c r="D80" s="82"/>
      <c r="E80" s="82"/>
      <c r="F80" s="856" t="s">
        <v>78</v>
      </c>
      <c r="G80" s="857"/>
      <c r="H80" s="858"/>
      <c r="I80" s="859"/>
      <c r="J80" s="82"/>
      <c r="K80" s="82"/>
      <c r="L80" s="82"/>
      <c r="M80" s="886"/>
    </row>
    <row r="81" spans="1:13" s="61" customFormat="1" ht="15" customHeight="1">
      <c r="A81" s="22"/>
      <c r="B81" s="22"/>
      <c r="C81" s="22"/>
      <c r="D81" s="22"/>
      <c r="E81" s="22"/>
      <c r="F81" s="22"/>
      <c r="G81" s="22"/>
      <c r="H81" s="22"/>
      <c r="I81" s="22"/>
      <c r="J81" s="22"/>
      <c r="K81" s="22"/>
      <c r="L81" s="22"/>
      <c r="M81" s="886"/>
    </row>
    <row r="82" spans="1:13" s="61" customFormat="1" ht="13">
      <c r="A82" s="511" t="s">
        <v>1</v>
      </c>
      <c r="B82" s="512"/>
      <c r="C82" s="512"/>
      <c r="D82" s="512"/>
      <c r="E82" s="512"/>
      <c r="F82" s="512"/>
      <c r="G82" s="512"/>
      <c r="H82" s="512"/>
      <c r="I82" s="512"/>
      <c r="J82" s="512"/>
      <c r="K82" s="512"/>
      <c r="L82" s="79"/>
      <c r="M82" s="886"/>
    </row>
    <row r="83" spans="1:13" s="50" customFormat="1" ht="30" customHeight="1">
      <c r="A83" s="850" t="s">
        <v>419</v>
      </c>
      <c r="B83" s="851"/>
      <c r="C83" s="851"/>
      <c r="D83" s="851"/>
      <c r="E83" s="851"/>
      <c r="F83" s="851"/>
      <c r="G83" s="851"/>
      <c r="H83" s="851"/>
      <c r="I83" s="851"/>
      <c r="J83" s="851"/>
      <c r="K83" s="851"/>
      <c r="L83" s="852"/>
      <c r="M83" s="886"/>
    </row>
    <row r="84" spans="1:13" s="50" customFormat="1" ht="30" customHeight="1">
      <c r="A84" s="850" t="s">
        <v>79</v>
      </c>
      <c r="B84" s="851"/>
      <c r="C84" s="851"/>
      <c r="D84" s="851"/>
      <c r="E84" s="851"/>
      <c r="F84" s="851"/>
      <c r="G84" s="851"/>
      <c r="H84" s="851"/>
      <c r="I84" s="851"/>
      <c r="J84" s="851"/>
      <c r="K84" s="851"/>
      <c r="L84" s="852"/>
      <c r="M84" s="886"/>
    </row>
    <row r="85" spans="1:13" s="50" customFormat="1" ht="30" customHeight="1">
      <c r="A85" s="853" t="s">
        <v>473</v>
      </c>
      <c r="B85" s="854"/>
      <c r="C85" s="854"/>
      <c r="D85" s="854"/>
      <c r="E85" s="854"/>
      <c r="F85" s="854"/>
      <c r="G85" s="854"/>
      <c r="H85" s="854"/>
      <c r="I85" s="854"/>
      <c r="J85" s="854"/>
      <c r="K85" s="854"/>
      <c r="L85" s="855"/>
      <c r="M85" s="886"/>
    </row>
    <row r="86" spans="1:13" s="50" customFormat="1" ht="11.25" customHeight="1">
      <c r="A86" s="850" t="s">
        <v>80</v>
      </c>
      <c r="B86" s="851"/>
      <c r="C86" s="851"/>
      <c r="D86" s="851"/>
      <c r="E86" s="851"/>
      <c r="F86" s="851"/>
      <c r="G86" s="851"/>
      <c r="H86" s="851"/>
      <c r="I86" s="851"/>
      <c r="J86" s="851"/>
      <c r="K86" s="851"/>
      <c r="L86" s="852"/>
      <c r="M86" s="886"/>
    </row>
    <row r="87" spans="1:13" s="50" customFormat="1" ht="12.75" customHeight="1">
      <c r="A87" s="850" t="s">
        <v>420</v>
      </c>
      <c r="B87" s="851"/>
      <c r="C87" s="851"/>
      <c r="D87" s="851"/>
      <c r="E87" s="851"/>
      <c r="F87" s="851"/>
      <c r="G87" s="851"/>
      <c r="H87" s="851"/>
      <c r="I87" s="851"/>
      <c r="J87" s="851"/>
      <c r="K87" s="851"/>
      <c r="L87" s="852"/>
      <c r="M87" s="886"/>
    </row>
    <row r="88" spans="1:13" s="50" customFormat="1" ht="12" customHeight="1">
      <c r="A88" s="850" t="s">
        <v>81</v>
      </c>
      <c r="B88" s="851"/>
      <c r="C88" s="851"/>
      <c r="D88" s="851"/>
      <c r="E88" s="851"/>
      <c r="F88" s="851"/>
      <c r="G88" s="851"/>
      <c r="H88" s="851"/>
      <c r="I88" s="851"/>
      <c r="J88" s="851"/>
      <c r="K88" s="851"/>
      <c r="L88" s="852"/>
      <c r="M88" s="886"/>
    </row>
    <row r="89" spans="1:13" s="50" customFormat="1" ht="12" customHeight="1">
      <c r="A89" s="850" t="s">
        <v>474</v>
      </c>
      <c r="B89" s="851"/>
      <c r="C89" s="851"/>
      <c r="D89" s="851"/>
      <c r="E89" s="851"/>
      <c r="F89" s="851"/>
      <c r="G89" s="851"/>
      <c r="H89" s="851"/>
      <c r="I89" s="851"/>
      <c r="J89" s="851"/>
      <c r="K89" s="851"/>
      <c r="L89" s="852"/>
      <c r="M89" s="886"/>
    </row>
    <row r="90" spans="1:13" s="50" customFormat="1" ht="22.5" customHeight="1">
      <c r="A90" s="850" t="s">
        <v>421</v>
      </c>
      <c r="B90" s="851"/>
      <c r="C90" s="851"/>
      <c r="D90" s="851"/>
      <c r="E90" s="851"/>
      <c r="F90" s="851"/>
      <c r="G90" s="851"/>
      <c r="H90" s="851"/>
      <c r="I90" s="851"/>
      <c r="J90" s="851"/>
      <c r="K90" s="851"/>
      <c r="L90" s="852"/>
      <c r="M90" s="886"/>
    </row>
    <row r="91" spans="1:13" s="50" customFormat="1" ht="12" customHeight="1">
      <c r="A91" s="853" t="s">
        <v>422</v>
      </c>
      <c r="B91" s="854"/>
      <c r="C91" s="854"/>
      <c r="D91" s="854"/>
      <c r="E91" s="854"/>
      <c r="F91" s="854"/>
      <c r="G91" s="854"/>
      <c r="H91" s="854"/>
      <c r="I91" s="854"/>
      <c r="J91" s="854"/>
      <c r="K91" s="854"/>
      <c r="L91" s="855"/>
      <c r="M91" s="886"/>
    </row>
    <row r="92" spans="1:13" s="50" customFormat="1" ht="24" customHeight="1">
      <c r="A92" s="853" t="s">
        <v>82</v>
      </c>
      <c r="B92" s="854"/>
      <c r="C92" s="854"/>
      <c r="D92" s="854"/>
      <c r="E92" s="854"/>
      <c r="F92" s="854"/>
      <c r="G92" s="854"/>
      <c r="H92" s="854"/>
      <c r="I92" s="854"/>
      <c r="J92" s="854"/>
      <c r="K92" s="854"/>
      <c r="L92" s="855"/>
      <c r="M92" s="886"/>
    </row>
    <row r="93" spans="1:13" s="50" customFormat="1" ht="16" customHeight="1">
      <c r="A93" s="853" t="s">
        <v>83</v>
      </c>
      <c r="B93" s="854"/>
      <c r="C93" s="854"/>
      <c r="D93" s="854"/>
      <c r="E93" s="854"/>
      <c r="F93" s="854"/>
      <c r="G93" s="854"/>
      <c r="H93" s="854"/>
      <c r="I93" s="854"/>
      <c r="J93" s="854"/>
      <c r="K93" s="854"/>
      <c r="L93" s="855"/>
      <c r="M93" s="886"/>
    </row>
    <row r="94" spans="1:13" s="50" customFormat="1" ht="16" customHeight="1">
      <c r="A94" s="853" t="s">
        <v>423</v>
      </c>
      <c r="B94" s="854"/>
      <c r="C94" s="854"/>
      <c r="D94" s="854"/>
      <c r="E94" s="854"/>
      <c r="F94" s="854"/>
      <c r="G94" s="854"/>
      <c r="H94" s="854"/>
      <c r="I94" s="854"/>
      <c r="J94" s="854"/>
      <c r="K94" s="854"/>
      <c r="L94" s="855"/>
      <c r="M94" s="886"/>
    </row>
    <row r="95" spans="1:13" s="50" customFormat="1" ht="30" customHeight="1">
      <c r="A95" s="850" t="s">
        <v>475</v>
      </c>
      <c r="B95" s="851"/>
      <c r="C95" s="851"/>
      <c r="D95" s="851"/>
      <c r="E95" s="851"/>
      <c r="F95" s="851"/>
      <c r="G95" s="851"/>
      <c r="H95" s="851"/>
      <c r="I95" s="851"/>
      <c r="J95" s="851"/>
      <c r="K95" s="851"/>
      <c r="L95" s="852"/>
      <c r="M95" s="886"/>
    </row>
    <row r="96" spans="1:13" s="50" customFormat="1" ht="30" customHeight="1">
      <c r="A96" s="850" t="s">
        <v>476</v>
      </c>
      <c r="B96" s="851"/>
      <c r="C96" s="851"/>
      <c r="D96" s="851"/>
      <c r="E96" s="851"/>
      <c r="F96" s="851"/>
      <c r="G96" s="851"/>
      <c r="H96" s="851"/>
      <c r="I96" s="851"/>
      <c r="J96" s="851"/>
      <c r="K96" s="851"/>
      <c r="L96" s="852"/>
      <c r="M96" s="886"/>
    </row>
    <row r="97" spans="1:13" s="50" customFormat="1" ht="15" customHeight="1">
      <c r="A97" s="850" t="s">
        <v>477</v>
      </c>
      <c r="B97" s="851"/>
      <c r="C97" s="851"/>
      <c r="D97" s="851"/>
      <c r="E97" s="851"/>
      <c r="F97" s="851"/>
      <c r="G97" s="851"/>
      <c r="H97" s="851"/>
      <c r="I97" s="851"/>
      <c r="J97" s="851"/>
      <c r="K97" s="851"/>
      <c r="L97" s="852"/>
      <c r="M97" s="886"/>
    </row>
    <row r="98" spans="1:13" s="50" customFormat="1" ht="15" customHeight="1">
      <c r="A98" s="853" t="s">
        <v>478</v>
      </c>
      <c r="B98" s="854"/>
      <c r="C98" s="854"/>
      <c r="D98" s="854"/>
      <c r="E98" s="854"/>
      <c r="F98" s="854"/>
      <c r="G98" s="854"/>
      <c r="H98" s="854"/>
      <c r="I98" s="854"/>
      <c r="J98" s="854"/>
      <c r="K98" s="854"/>
      <c r="L98" s="855"/>
      <c r="M98" s="886"/>
    </row>
    <row r="99" spans="1:13" s="50" customFormat="1" ht="15" customHeight="1">
      <c r="A99" s="853" t="s">
        <v>424</v>
      </c>
      <c r="B99" s="854"/>
      <c r="C99" s="854"/>
      <c r="D99" s="854"/>
      <c r="E99" s="854"/>
      <c r="F99" s="854"/>
      <c r="G99" s="854"/>
      <c r="H99" s="854"/>
      <c r="I99" s="854"/>
      <c r="J99" s="854"/>
      <c r="K99" s="854"/>
      <c r="L99" s="855"/>
      <c r="M99" s="886"/>
    </row>
    <row r="100" spans="1:13" s="50" customFormat="1" ht="15" customHeight="1">
      <c r="A100" s="853" t="s">
        <v>425</v>
      </c>
      <c r="B100" s="854"/>
      <c r="C100" s="854"/>
      <c r="D100" s="854"/>
      <c r="E100" s="854"/>
      <c r="F100" s="854"/>
      <c r="G100" s="854"/>
      <c r="H100" s="854"/>
      <c r="I100" s="854"/>
      <c r="J100" s="854"/>
      <c r="K100" s="854"/>
      <c r="L100" s="855"/>
      <c r="M100" s="886"/>
    </row>
    <row r="101" spans="1:13" ht="15" customHeight="1">
      <c r="A101" s="615" t="s">
        <v>89</v>
      </c>
      <c r="B101" s="616"/>
      <c r="C101" s="616"/>
      <c r="D101" s="616"/>
      <c r="E101" s="616"/>
      <c r="F101" s="616"/>
      <c r="G101" s="616"/>
      <c r="H101" s="616"/>
      <c r="I101" s="616"/>
      <c r="J101" s="616"/>
      <c r="K101" s="616"/>
      <c r="L101" s="617"/>
      <c r="M101" s="886"/>
    </row>
    <row r="102" spans="1:13" ht="15" customHeight="1" thickBot="1">
      <c r="A102" s="860"/>
      <c r="B102" s="861"/>
      <c r="C102" s="861"/>
      <c r="D102" s="861"/>
      <c r="E102" s="861"/>
      <c r="F102" s="861"/>
      <c r="G102" s="861"/>
      <c r="H102" s="861"/>
      <c r="I102" s="861"/>
      <c r="J102" s="861"/>
      <c r="K102" s="861"/>
      <c r="L102" s="862"/>
      <c r="M102" s="886"/>
    </row>
    <row r="103" spans="1:13" ht="15" customHeight="1">
      <c r="A103" s="619" t="s">
        <v>57</v>
      </c>
      <c r="B103" s="620"/>
      <c r="C103" s="620"/>
      <c r="D103" s="620"/>
      <c r="E103" s="620"/>
      <c r="F103" s="620"/>
      <c r="G103" s="620"/>
      <c r="H103" s="620"/>
      <c r="I103" s="620"/>
      <c r="J103" s="620"/>
      <c r="K103" s="620"/>
      <c r="L103" s="620"/>
      <c r="M103" s="886"/>
    </row>
    <row r="104" spans="1:13" ht="21.75" customHeight="1">
      <c r="A104" s="593" t="s">
        <v>0</v>
      </c>
      <c r="B104" s="595"/>
      <c r="C104" s="595"/>
      <c r="D104" s="595"/>
      <c r="E104" s="595"/>
      <c r="F104" s="595"/>
      <c r="G104" s="595"/>
      <c r="H104" s="595"/>
      <c r="I104" s="595"/>
      <c r="J104" s="595"/>
      <c r="K104" s="595"/>
      <c r="L104" s="596"/>
      <c r="M104" s="886"/>
    </row>
    <row r="105" spans="1:13" ht="16" thickBot="1">
      <c r="A105" s="606" t="s">
        <v>90</v>
      </c>
      <c r="B105" s="607"/>
      <c r="C105" s="607"/>
      <c r="D105" s="607"/>
      <c r="E105" s="607"/>
      <c r="F105" s="607"/>
      <c r="G105" s="607"/>
      <c r="H105" s="607"/>
      <c r="I105" s="607"/>
      <c r="J105" s="607"/>
      <c r="K105" s="607"/>
      <c r="L105" s="607"/>
      <c r="M105" s="887"/>
    </row>
    <row r="106" spans="1:13">
      <c r="K106" s="102"/>
    </row>
  </sheetData>
  <sheetProtection algorithmName="SHA-512" hashValue="b6zYht8Yi02K07kT1QgLo/ARoznXnWBmFT6tsIKWp1VLzXvApWoClIy+EZEFIJdXw7nWt0q1VcGvZnSwo8CKAA==" saltValue="6X5E9gq1rM3irM+iivtq+g==" spinCount="100000" sheet="1" objects="1" scenarios="1"/>
  <mergeCells count="97">
    <mergeCell ref="K2:M3"/>
    <mergeCell ref="E3:J3"/>
    <mergeCell ref="E4:J4"/>
    <mergeCell ref="A5:M5"/>
    <mergeCell ref="H6:I6"/>
    <mergeCell ref="J6:L6"/>
    <mergeCell ref="M6:M10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K18:L18"/>
    <mergeCell ref="B51:K51"/>
    <mergeCell ref="I36:L36"/>
    <mergeCell ref="I37:L37"/>
    <mergeCell ref="A39:L39"/>
    <mergeCell ref="A40:L42"/>
    <mergeCell ref="B44:K44"/>
    <mergeCell ref="B45:I45"/>
    <mergeCell ref="B46:I46"/>
    <mergeCell ref="B47:I47"/>
    <mergeCell ref="B48:I48"/>
    <mergeCell ref="B49:I49"/>
    <mergeCell ref="B50:I50"/>
    <mergeCell ref="B52:I52"/>
    <mergeCell ref="B53:I53"/>
    <mergeCell ref="B54:I54"/>
    <mergeCell ref="B55:I55"/>
    <mergeCell ref="B56:I56"/>
    <mergeCell ref="A87:L87"/>
    <mergeCell ref="A88:L88"/>
    <mergeCell ref="A89:L89"/>
    <mergeCell ref="L73:L74"/>
    <mergeCell ref="J58:K58"/>
    <mergeCell ref="J59:K59"/>
    <mergeCell ref="J60:K60"/>
    <mergeCell ref="A62:K62"/>
    <mergeCell ref="A63:L63"/>
    <mergeCell ref="A64:L64"/>
    <mergeCell ref="A58:H58"/>
    <mergeCell ref="F66:G66"/>
    <mergeCell ref="H66:I66"/>
    <mergeCell ref="C73:C74"/>
    <mergeCell ref="D73:D74"/>
    <mergeCell ref="K73:K74"/>
    <mergeCell ref="A105:L105"/>
    <mergeCell ref="A102:L102"/>
    <mergeCell ref="A103:L103"/>
    <mergeCell ref="A104:L104"/>
    <mergeCell ref="A101:L101"/>
    <mergeCell ref="A100:L100"/>
    <mergeCell ref="A99:L99"/>
    <mergeCell ref="A98:L98"/>
    <mergeCell ref="A97:L97"/>
    <mergeCell ref="A96:L96"/>
    <mergeCell ref="A18:J18"/>
    <mergeCell ref="J23:L23"/>
    <mergeCell ref="A95:L95"/>
    <mergeCell ref="A94:L94"/>
    <mergeCell ref="A93:L93"/>
    <mergeCell ref="A92:L92"/>
    <mergeCell ref="A91:L91"/>
    <mergeCell ref="A90:L90"/>
    <mergeCell ref="G78:H78"/>
    <mergeCell ref="F80:G80"/>
    <mergeCell ref="H80:I80"/>
    <mergeCell ref="A82:K82"/>
    <mergeCell ref="A83:L83"/>
    <mergeCell ref="A84:L84"/>
    <mergeCell ref="A85:L85"/>
    <mergeCell ref="A86:L86"/>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zoomScaleNormal="100" zoomScaleSheetLayoutView="90" workbookViewId="0">
      <selection activeCell="D8" sqref="D8:H8"/>
    </sheetView>
  </sheetViews>
  <sheetFormatPr baseColWidth="10" defaultColWidth="11.453125" defaultRowHeight="11.5"/>
  <cols>
    <col min="1" max="3" width="9.26953125" style="9" customWidth="1"/>
    <col min="4" max="4" width="9.81640625" style="9" bestFit="1"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251</v>
      </c>
      <c r="F3" s="467"/>
      <c r="G3" s="467"/>
      <c r="H3" s="467"/>
      <c r="I3" s="467"/>
      <c r="J3" s="467"/>
      <c r="K3" s="665"/>
      <c r="L3" s="665"/>
      <c r="M3" s="665"/>
    </row>
    <row r="4" spans="1:13" s="8" customFormat="1" ht="30" customHeight="1" thickBot="1">
      <c r="A4" s="9"/>
      <c r="B4" s="9"/>
      <c r="C4" s="9"/>
      <c r="D4" s="9"/>
      <c r="E4" s="468" t="s">
        <v>247</v>
      </c>
      <c r="F4" s="468"/>
      <c r="G4" s="468"/>
      <c r="H4" s="468"/>
      <c r="I4" s="468"/>
      <c r="J4" s="468"/>
      <c r="K4" s="10"/>
      <c r="L4" s="13"/>
      <c r="M4" s="9"/>
    </row>
    <row r="5" spans="1:13" s="8" customFormat="1" ht="36.75" customHeight="1" thickBot="1">
      <c r="A5" s="469" t="s">
        <v>439</v>
      </c>
      <c r="B5" s="470"/>
      <c r="C5" s="470"/>
      <c r="D5" s="470"/>
      <c r="E5" s="470"/>
      <c r="F5" s="470"/>
      <c r="G5" s="470"/>
      <c r="H5" s="470"/>
      <c r="I5" s="470"/>
      <c r="J5" s="470"/>
      <c r="K5" s="470"/>
      <c r="L5" s="470"/>
      <c r="M5" s="471"/>
    </row>
    <row r="6" spans="1:13" s="8" customFormat="1" ht="12.75" customHeight="1">
      <c r="A6" s="14" t="s">
        <v>40</v>
      </c>
      <c r="B6" s="15" t="str">
        <f>+'DATOS MAESTROS'!B3</f>
        <v>GLASSTECH MEXICO</v>
      </c>
      <c r="C6" s="16"/>
      <c r="D6" s="16"/>
      <c r="E6" s="16"/>
      <c r="F6" s="16"/>
      <c r="G6" s="17"/>
      <c r="H6" s="472" t="s">
        <v>39</v>
      </c>
      <c r="I6" s="473"/>
      <c r="J6" s="474" t="str">
        <f>+'DATOS MAESTROS'!B4</f>
        <v>Del 15 al 17 Julio 2026</v>
      </c>
      <c r="K6" s="475"/>
      <c r="L6" s="475"/>
      <c r="M6" s="914" t="s">
        <v>52</v>
      </c>
    </row>
    <row r="7" spans="1:13" s="8" customFormat="1" ht="14.5" thickBot="1">
      <c r="A7" s="479" t="s">
        <v>38</v>
      </c>
      <c r="B7" s="480"/>
      <c r="C7" s="480"/>
      <c r="D7" s="480"/>
      <c r="E7" s="480"/>
      <c r="F7" s="480"/>
      <c r="G7" s="480"/>
      <c r="H7" s="480"/>
      <c r="I7" s="480"/>
      <c r="J7" s="480"/>
      <c r="K7" s="480"/>
      <c r="L7" s="480"/>
      <c r="M7" s="915"/>
    </row>
    <row r="8" spans="1:13" s="8" customFormat="1" ht="13" thickBot="1">
      <c r="A8" s="18" t="s">
        <v>37</v>
      </c>
      <c r="B8" s="19"/>
      <c r="C8" s="19"/>
      <c r="D8" s="481"/>
      <c r="E8" s="481"/>
      <c r="F8" s="481"/>
      <c r="G8" s="481"/>
      <c r="H8" s="481"/>
      <c r="I8" s="20"/>
      <c r="J8" s="20"/>
      <c r="K8" s="482" t="s">
        <v>36</v>
      </c>
      <c r="L8" s="483"/>
      <c r="M8" s="915"/>
    </row>
    <row r="9" spans="1:13" s="8" customFormat="1" ht="12.5">
      <c r="A9" s="21" t="s">
        <v>35</v>
      </c>
      <c r="B9" s="22"/>
      <c r="C9" s="22"/>
      <c r="D9" s="461"/>
      <c r="E9" s="461"/>
      <c r="F9" s="461"/>
      <c r="G9" s="461"/>
      <c r="H9" s="461"/>
      <c r="I9" s="20"/>
      <c r="J9" s="20"/>
      <c r="K9" s="489"/>
      <c r="L9" s="490"/>
      <c r="M9" s="915"/>
    </row>
    <row r="10" spans="1:13" s="8" customFormat="1" ht="13" thickBot="1">
      <c r="A10" s="21" t="s">
        <v>34</v>
      </c>
      <c r="B10" s="22"/>
      <c r="C10" s="22"/>
      <c r="D10" s="461"/>
      <c r="E10" s="461"/>
      <c r="F10" s="461"/>
      <c r="G10" s="461"/>
      <c r="H10" s="461"/>
      <c r="I10" s="20"/>
      <c r="J10" s="20"/>
      <c r="K10" s="491"/>
      <c r="L10" s="492"/>
      <c r="M10" s="915"/>
    </row>
    <row r="11" spans="1:13" s="8" customFormat="1" ht="12.5">
      <c r="A11" s="21" t="s">
        <v>33</v>
      </c>
      <c r="B11" s="22"/>
      <c r="C11" s="22"/>
      <c r="D11" s="461"/>
      <c r="E11" s="461"/>
      <c r="F11" s="461"/>
      <c r="G11" s="461"/>
      <c r="H11" s="461"/>
      <c r="I11" s="23" t="s">
        <v>32</v>
      </c>
      <c r="J11" s="462"/>
      <c r="K11" s="462"/>
      <c r="L11" s="462"/>
      <c r="M11" s="915"/>
    </row>
    <row r="12" spans="1:13" s="8" customFormat="1" ht="12.5">
      <c r="A12" s="21" t="s">
        <v>31</v>
      </c>
      <c r="B12" s="22"/>
      <c r="C12" s="22"/>
      <c r="D12" s="461"/>
      <c r="E12" s="461"/>
      <c r="F12" s="461"/>
      <c r="G12" s="461"/>
      <c r="H12" s="461"/>
      <c r="I12" s="23" t="s">
        <v>30</v>
      </c>
      <c r="J12" s="462"/>
      <c r="K12" s="462"/>
      <c r="L12" s="462"/>
      <c r="M12" s="915"/>
    </row>
    <row r="13" spans="1:13" s="8" customFormat="1" ht="12.5">
      <c r="A13" s="21" t="s">
        <v>29</v>
      </c>
      <c r="B13" s="22"/>
      <c r="C13" s="22"/>
      <c r="D13" s="461"/>
      <c r="E13" s="461"/>
      <c r="F13" s="461"/>
      <c r="G13" s="461"/>
      <c r="H13" s="461"/>
      <c r="I13" s="23" t="s">
        <v>28</v>
      </c>
      <c r="J13" s="462"/>
      <c r="K13" s="462"/>
      <c r="L13" s="462"/>
      <c r="M13" s="915"/>
    </row>
    <row r="14" spans="1:13" s="8" customFormat="1" ht="12.5">
      <c r="A14" s="21" t="s">
        <v>27</v>
      </c>
      <c r="B14" s="22"/>
      <c r="C14" s="22"/>
      <c r="D14" s="461"/>
      <c r="E14" s="461"/>
      <c r="F14" s="461"/>
      <c r="G14" s="461"/>
      <c r="H14" s="461"/>
      <c r="I14" s="23" t="s">
        <v>26</v>
      </c>
      <c r="J14" s="462"/>
      <c r="K14" s="462"/>
      <c r="L14" s="462"/>
      <c r="M14" s="915"/>
    </row>
    <row r="15" spans="1:13" s="8" customFormat="1" ht="12.5">
      <c r="A15" s="24" t="s">
        <v>25</v>
      </c>
      <c r="B15" s="25"/>
      <c r="C15" s="25"/>
      <c r="D15" s="662"/>
      <c r="E15" s="662"/>
      <c r="F15" s="662"/>
      <c r="G15" s="662"/>
      <c r="H15" s="662"/>
      <c r="I15" s="26" t="s">
        <v>91</v>
      </c>
      <c r="J15" s="26"/>
      <c r="K15" s="26"/>
      <c r="L15" s="26"/>
      <c r="M15" s="915"/>
    </row>
    <row r="16" spans="1:13" s="8" customFormat="1" ht="12.5">
      <c r="A16" s="27"/>
      <c r="B16" s="22"/>
      <c r="C16" s="22"/>
      <c r="D16" s="20"/>
      <c r="E16" s="20"/>
      <c r="F16" s="20"/>
      <c r="G16" s="20"/>
      <c r="H16" s="20"/>
      <c r="I16" s="22"/>
      <c r="J16" s="22"/>
      <c r="K16" s="22"/>
      <c r="L16" s="20"/>
      <c r="M16" s="915"/>
    </row>
    <row r="17" spans="1:13" s="8" customFormat="1" ht="15" customHeight="1">
      <c r="A17" s="465" t="s">
        <v>24</v>
      </c>
      <c r="B17" s="466"/>
      <c r="C17" s="466"/>
      <c r="D17" s="466"/>
      <c r="E17" s="466"/>
      <c r="F17" s="466"/>
      <c r="G17" s="466"/>
      <c r="H17" s="466"/>
      <c r="I17" s="466"/>
      <c r="J17" s="466"/>
      <c r="K17" s="466"/>
      <c r="L17" s="466"/>
      <c r="M17" s="915"/>
    </row>
    <row r="18" spans="1:13" s="8" customFormat="1" ht="15" customHeight="1">
      <c r="A18" s="846" t="s">
        <v>252</v>
      </c>
      <c r="B18" s="847"/>
      <c r="C18" s="847"/>
      <c r="D18" s="847"/>
      <c r="E18" s="847"/>
      <c r="F18" s="847"/>
      <c r="G18" s="847"/>
      <c r="H18" s="847"/>
      <c r="I18" s="847"/>
      <c r="J18" s="847"/>
      <c r="K18" s="883">
        <f>+'DATOS MAESTROS'!B5</f>
        <v>46196</v>
      </c>
      <c r="L18" s="884"/>
      <c r="M18" s="915"/>
    </row>
    <row r="19" spans="1:13" s="8" customFormat="1" ht="14">
      <c r="A19" s="64"/>
      <c r="B19" s="65"/>
      <c r="C19" s="65"/>
      <c r="D19" s="65"/>
      <c r="E19" s="65"/>
      <c r="F19" s="65"/>
      <c r="G19" s="65"/>
      <c r="H19" s="65"/>
      <c r="I19" s="65"/>
      <c r="J19" s="65"/>
      <c r="K19" s="66"/>
      <c r="L19" s="28"/>
      <c r="M19" s="915"/>
    </row>
    <row r="20" spans="1:13" s="8" customFormat="1" ht="20.149999999999999" customHeight="1">
      <c r="A20" s="465" t="s">
        <v>88</v>
      </c>
      <c r="B20" s="466"/>
      <c r="C20" s="466"/>
      <c r="D20" s="466"/>
      <c r="E20" s="466"/>
      <c r="F20" s="466"/>
      <c r="G20" s="466"/>
      <c r="H20" s="466"/>
      <c r="I20" s="466"/>
      <c r="J20" s="466"/>
      <c r="K20" s="466"/>
      <c r="L20" s="466"/>
      <c r="M20" s="915"/>
    </row>
    <row r="21" spans="1:13" s="8" customFormat="1" ht="12.75" customHeight="1">
      <c r="A21" s="438" t="s">
        <v>23</v>
      </c>
      <c r="B21" s="20" t="s">
        <v>22</v>
      </c>
      <c r="C21" s="20"/>
      <c r="D21" s="20"/>
      <c r="E21" s="20"/>
      <c r="F21" s="53"/>
      <c r="G21" s="30" t="s">
        <v>16</v>
      </c>
      <c r="H21" s="493" t="s">
        <v>49</v>
      </c>
      <c r="I21" s="493"/>
      <c r="J21" s="493"/>
      <c r="K21" s="493"/>
      <c r="L21" s="663"/>
      <c r="M21" s="915"/>
    </row>
    <row r="22" spans="1:13" s="8" customFormat="1" ht="12.5">
      <c r="A22" s="438"/>
      <c r="B22" s="20" t="s">
        <v>21</v>
      </c>
      <c r="C22" s="20"/>
      <c r="D22" s="458">
        <f>+'DATOS MAESTROS'!B7</f>
        <v>2010005424</v>
      </c>
      <c r="E22" s="20"/>
      <c r="F22" s="31"/>
      <c r="G22" s="35" t="s">
        <v>50</v>
      </c>
      <c r="H22" s="20" t="s">
        <v>249</v>
      </c>
      <c r="I22" s="35"/>
      <c r="J22" s="35"/>
      <c r="K22" s="496"/>
      <c r="L22" s="664"/>
      <c r="M22" s="915"/>
    </row>
    <row r="23" spans="1:13" s="8" customFormat="1" ht="12.5">
      <c r="A23" s="438" t="s">
        <v>400</v>
      </c>
      <c r="B23" s="498" t="s">
        <v>19</v>
      </c>
      <c r="C23" s="498"/>
      <c r="D23" s="499"/>
      <c r="E23" s="499"/>
      <c r="F23" s="499"/>
      <c r="G23" s="35" t="s">
        <v>93</v>
      </c>
      <c r="H23" s="20"/>
      <c r="I23" s="20"/>
      <c r="J23" s="912">
        <f>+'DATOS MAESTROS'!B6</f>
        <v>46211</v>
      </c>
      <c r="K23" s="912"/>
      <c r="L23" s="913"/>
      <c r="M23" s="915"/>
    </row>
    <row r="24" spans="1:13" s="8" customFormat="1" ht="12.5">
      <c r="A24" s="29"/>
      <c r="B24" s="34"/>
      <c r="C24" s="34"/>
      <c r="D24" s="30"/>
      <c r="E24" s="30"/>
      <c r="F24" s="30"/>
      <c r="G24" s="20"/>
      <c r="H24" s="20"/>
      <c r="I24" s="20"/>
      <c r="J24" s="36"/>
      <c r="K24" s="36"/>
      <c r="L24" s="20"/>
      <c r="M24" s="915"/>
    </row>
    <row r="25" spans="1:13" s="8" customFormat="1" ht="14">
      <c r="A25" s="465" t="s">
        <v>18</v>
      </c>
      <c r="B25" s="466"/>
      <c r="C25" s="466"/>
      <c r="D25" s="466"/>
      <c r="E25" s="466"/>
      <c r="F25" s="466"/>
      <c r="G25" s="466"/>
      <c r="H25" s="466"/>
      <c r="I25" s="466"/>
      <c r="J25" s="466"/>
      <c r="K25" s="466"/>
      <c r="L25" s="466"/>
      <c r="M25" s="915"/>
    </row>
    <row r="26" spans="1:13" s="8" customFormat="1" ht="12.5">
      <c r="A26" s="881" t="s">
        <v>17</v>
      </c>
      <c r="B26" s="882"/>
      <c r="C26" s="882"/>
      <c r="D26" s="882"/>
      <c r="E26" s="882"/>
      <c r="F26" s="882"/>
      <c r="G26" s="882"/>
      <c r="H26" s="882"/>
      <c r="I26" s="882"/>
      <c r="J26" s="882"/>
      <c r="K26" s="882"/>
      <c r="L26" s="882"/>
      <c r="M26" s="915"/>
    </row>
    <row r="27" spans="1:13" s="8" customFormat="1" ht="13" thickBot="1">
      <c r="A27" s="29" t="s">
        <v>16</v>
      </c>
      <c r="B27" s="20" t="s">
        <v>49</v>
      </c>
      <c r="C27" s="20"/>
      <c r="D27" s="20"/>
      <c r="E27" s="20"/>
      <c r="F27" s="20"/>
      <c r="G27" s="20"/>
      <c r="H27" s="33"/>
      <c r="I27" s="33"/>
      <c r="J27" s="20"/>
      <c r="K27" s="20"/>
      <c r="L27" s="20"/>
      <c r="M27" s="915"/>
    </row>
    <row r="28" spans="1:13" s="8" customFormat="1" ht="12.5">
      <c r="A28" s="37"/>
      <c r="B28" s="38"/>
      <c r="C28" s="38"/>
      <c r="D28" s="39"/>
      <c r="E28" s="39"/>
      <c r="F28" s="22"/>
      <c r="G28" s="513" t="s">
        <v>15</v>
      </c>
      <c r="H28" s="514"/>
      <c r="I28" s="515"/>
      <c r="J28" s="515"/>
      <c r="K28" s="515"/>
      <c r="L28" s="515"/>
      <c r="M28" s="915"/>
    </row>
    <row r="29" spans="1:13" s="8" customFormat="1" ht="13" thickBot="1">
      <c r="A29" s="27"/>
      <c r="B29" s="22"/>
      <c r="C29" s="22"/>
      <c r="D29" s="20"/>
      <c r="E29" s="20"/>
      <c r="F29" s="20"/>
      <c r="G29" s="513"/>
      <c r="H29" s="516"/>
      <c r="I29" s="517"/>
      <c r="J29" s="517"/>
      <c r="K29" s="517"/>
      <c r="L29" s="517"/>
      <c r="M29" s="915"/>
    </row>
    <row r="30" spans="1:13" s="8" customFormat="1" ht="12.75" customHeight="1">
      <c r="A30" s="27"/>
      <c r="B30" s="518" t="s">
        <v>14</v>
      </c>
      <c r="C30" s="518"/>
      <c r="D30" s="20"/>
      <c r="E30" s="20"/>
      <c r="F30" s="20"/>
      <c r="G30" s="20"/>
      <c r="H30" s="519" t="s">
        <v>13</v>
      </c>
      <c r="I30" s="519"/>
      <c r="J30" s="519"/>
      <c r="K30" s="519"/>
      <c r="L30" s="519"/>
      <c r="M30" s="915"/>
    </row>
    <row r="31" spans="1:13" s="8" customFormat="1" ht="12.75" customHeight="1" thickBot="1">
      <c r="A31" s="27"/>
      <c r="B31" s="42" t="s">
        <v>12</v>
      </c>
      <c r="C31" s="43"/>
      <c r="E31" s="44" t="s">
        <v>11</v>
      </c>
      <c r="F31" s="45"/>
      <c r="G31" s="20"/>
      <c r="H31" s="41"/>
      <c r="I31" s="41"/>
      <c r="J31" s="41"/>
      <c r="K31" s="41"/>
      <c r="L31" s="41"/>
      <c r="M31" s="915"/>
    </row>
    <row r="32" spans="1:13" s="8" customFormat="1" ht="12.5">
      <c r="A32" s="46"/>
      <c r="B32" s="44" t="s">
        <v>10</v>
      </c>
      <c r="C32" s="43"/>
      <c r="E32" s="44"/>
      <c r="F32" s="44"/>
      <c r="G32" s="33"/>
      <c r="H32" s="33"/>
      <c r="I32" s="495"/>
      <c r="J32" s="495"/>
      <c r="K32" s="495"/>
      <c r="L32" s="495"/>
      <c r="M32" s="915"/>
    </row>
    <row r="33" spans="1:17" s="8" customFormat="1" ht="13" thickBot="1">
      <c r="A33" s="46"/>
      <c r="B33" s="47" t="s">
        <v>9</v>
      </c>
      <c r="C33" s="43"/>
      <c r="E33" s="44" t="s">
        <v>8</v>
      </c>
      <c r="F33" s="45"/>
      <c r="G33" s="20"/>
      <c r="H33" s="20"/>
      <c r="I33" s="486" t="s">
        <v>7</v>
      </c>
      <c r="J33" s="486"/>
      <c r="K33" s="486"/>
      <c r="L33" s="486"/>
      <c r="M33" s="915"/>
    </row>
    <row r="34" spans="1:17" s="8" customFormat="1" ht="12.5">
      <c r="A34" s="46"/>
      <c r="G34" s="20"/>
      <c r="H34" s="20"/>
      <c r="I34" s="48"/>
      <c r="J34" s="48"/>
      <c r="K34" s="48"/>
      <c r="L34" s="48"/>
      <c r="M34" s="915"/>
    </row>
    <row r="35" spans="1:17" s="8" customFormat="1" ht="12.5">
      <c r="A35" s="46"/>
      <c r="B35" s="44"/>
      <c r="C35" s="22"/>
      <c r="E35" s="44"/>
      <c r="F35" s="44"/>
      <c r="G35" s="20"/>
      <c r="H35" s="20"/>
      <c r="I35" s="48"/>
      <c r="J35" s="48"/>
      <c r="K35" s="48"/>
      <c r="L35" s="48"/>
      <c r="M35" s="915"/>
    </row>
    <row r="36" spans="1:17" s="8" customFormat="1" ht="12.5">
      <c r="A36" s="46"/>
      <c r="C36" s="22"/>
      <c r="G36" s="33"/>
      <c r="H36" s="33"/>
      <c r="I36" s="484"/>
      <c r="J36" s="484"/>
      <c r="K36" s="484"/>
      <c r="L36" s="484"/>
      <c r="M36" s="915"/>
    </row>
    <row r="37" spans="1:17" s="8" customFormat="1" ht="12.5">
      <c r="A37" s="49"/>
      <c r="B37" s="22"/>
      <c r="C37" s="22"/>
      <c r="D37" s="50"/>
      <c r="E37" s="50"/>
      <c r="F37" s="50"/>
      <c r="G37" s="50"/>
      <c r="H37" s="50"/>
      <c r="I37" s="485" t="s">
        <v>6</v>
      </c>
      <c r="J37" s="486"/>
      <c r="K37" s="486"/>
      <c r="L37" s="486"/>
      <c r="M37" s="915"/>
    </row>
    <row r="38" spans="1:17" s="8" customFormat="1" ht="12.5">
      <c r="A38" s="51" t="s">
        <v>5</v>
      </c>
      <c r="B38" s="52"/>
      <c r="C38" s="52"/>
      <c r="D38" s="53"/>
      <c r="E38" s="53"/>
      <c r="F38" s="53"/>
      <c r="G38" s="53"/>
      <c r="H38" s="53"/>
      <c r="I38" s="53"/>
      <c r="J38" s="53"/>
      <c r="K38" s="53"/>
      <c r="L38" s="53"/>
      <c r="M38" s="915"/>
    </row>
    <row r="39" spans="1:17" s="8" customFormat="1" ht="14">
      <c r="A39" s="658" t="s">
        <v>4</v>
      </c>
      <c r="B39" s="660"/>
      <c r="C39" s="660"/>
      <c r="D39" s="660"/>
      <c r="E39" s="660"/>
      <c r="F39" s="660"/>
      <c r="G39" s="660"/>
      <c r="H39" s="660"/>
      <c r="I39" s="660"/>
      <c r="J39" s="660"/>
      <c r="K39" s="660"/>
      <c r="L39" s="661"/>
      <c r="M39" s="915"/>
    </row>
    <row r="40" spans="1:17" s="8" customFormat="1" ht="24" customHeight="1">
      <c r="A40" s="654" t="s">
        <v>466</v>
      </c>
      <c r="B40" s="655"/>
      <c r="C40" s="655"/>
      <c r="D40" s="655"/>
      <c r="E40" s="655"/>
      <c r="F40" s="655"/>
      <c r="G40" s="655"/>
      <c r="H40" s="655"/>
      <c r="I40" s="655"/>
      <c r="J40" s="655"/>
      <c r="K40" s="655"/>
      <c r="L40" s="655"/>
      <c r="M40" s="915"/>
    </row>
    <row r="41" spans="1:17" s="8" customFormat="1" ht="19.5" customHeight="1">
      <c r="A41" s="463"/>
      <c r="B41" s="464"/>
      <c r="C41" s="464"/>
      <c r="D41" s="464"/>
      <c r="E41" s="464"/>
      <c r="F41" s="464"/>
      <c r="G41" s="464"/>
      <c r="H41" s="464"/>
      <c r="I41" s="464"/>
      <c r="J41" s="464"/>
      <c r="K41" s="464"/>
      <c r="L41" s="464"/>
      <c r="M41" s="915"/>
    </row>
    <row r="42" spans="1:17" s="8" customFormat="1" ht="18.75" customHeight="1">
      <c r="A42" s="656"/>
      <c r="B42" s="657"/>
      <c r="C42" s="657"/>
      <c r="D42" s="657"/>
      <c r="E42" s="657"/>
      <c r="F42" s="657"/>
      <c r="G42" s="657"/>
      <c r="H42" s="657"/>
      <c r="I42" s="657"/>
      <c r="J42" s="657"/>
      <c r="K42" s="657"/>
      <c r="L42" s="657"/>
      <c r="M42" s="915"/>
    </row>
    <row r="43" spans="1:17" s="8" customFormat="1" ht="11.25" customHeight="1">
      <c r="A43" s="54"/>
      <c r="B43" s="55"/>
      <c r="C43" s="55"/>
      <c r="D43" s="55"/>
      <c r="E43" s="55"/>
      <c r="F43" s="55"/>
      <c r="G43" s="55"/>
      <c r="H43" s="55"/>
      <c r="I43" s="55"/>
      <c r="J43" s="55"/>
      <c r="K43" s="55"/>
      <c r="L43" s="55"/>
      <c r="M43" s="915"/>
    </row>
    <row r="44" spans="1:17" ht="20.25" customHeight="1">
      <c r="A44" s="207"/>
      <c r="B44" s="208"/>
      <c r="C44" s="208"/>
      <c r="D44" s="208"/>
      <c r="E44" s="908" t="s">
        <v>253</v>
      </c>
      <c r="F44" s="908"/>
      <c r="G44" s="908"/>
      <c r="H44" s="908"/>
      <c r="I44" s="908"/>
      <c r="J44" s="208"/>
      <c r="K44" s="208"/>
      <c r="L44" s="208"/>
      <c r="M44" s="915"/>
    </row>
    <row r="45" spans="1:17" ht="36.75" customHeight="1">
      <c r="A45" s="909" t="s">
        <v>495</v>
      </c>
      <c r="B45" s="910"/>
      <c r="C45" s="910"/>
      <c r="D45" s="910"/>
      <c r="E45" s="910"/>
      <c r="F45" s="910"/>
      <c r="G45" s="910"/>
      <c r="H45" s="910"/>
      <c r="I45" s="910"/>
      <c r="J45" s="910"/>
      <c r="K45" s="910"/>
      <c r="L45" s="910"/>
      <c r="M45" s="915"/>
      <c r="O45" s="40"/>
      <c r="P45" s="40"/>
      <c r="Q45" s="40"/>
    </row>
    <row r="46" spans="1:17" ht="9.75" customHeight="1">
      <c r="A46" s="209"/>
      <c r="B46" s="210"/>
      <c r="C46" s="210"/>
      <c r="D46" s="210"/>
      <c r="E46" s="210"/>
      <c r="F46" s="210"/>
      <c r="G46" s="210"/>
      <c r="H46" s="210"/>
      <c r="I46" s="210"/>
      <c r="J46" s="210"/>
      <c r="K46" s="210"/>
      <c r="L46" s="210"/>
      <c r="M46" s="915"/>
      <c r="O46" s="40"/>
      <c r="P46" s="40"/>
      <c r="Q46" s="40"/>
    </row>
    <row r="47" spans="1:17" ht="14">
      <c r="A47" s="211"/>
      <c r="B47" s="512" t="s">
        <v>254</v>
      </c>
      <c r="C47" s="512"/>
      <c r="D47" s="512"/>
      <c r="E47" s="512"/>
      <c r="F47" s="512"/>
      <c r="G47" s="512"/>
      <c r="H47" s="512"/>
      <c r="I47" s="512"/>
      <c r="J47" s="512"/>
      <c r="K47" s="512"/>
      <c r="L47" s="111"/>
      <c r="M47" s="915"/>
    </row>
    <row r="48" spans="1:17" ht="23">
      <c r="A48" s="377" t="s">
        <v>53</v>
      </c>
      <c r="B48" s="905" t="s">
        <v>54</v>
      </c>
      <c r="C48" s="905"/>
      <c r="D48" s="905"/>
      <c r="E48" s="905"/>
      <c r="F48" s="905"/>
      <c r="G48" s="905"/>
      <c r="H48" s="905"/>
      <c r="I48" s="905"/>
      <c r="J48" s="56" t="s">
        <v>3</v>
      </c>
      <c r="K48" s="56" t="s">
        <v>2</v>
      </c>
      <c r="L48" s="212" t="s">
        <v>55</v>
      </c>
      <c r="M48" s="915"/>
    </row>
    <row r="49" spans="1:18" ht="12.5">
      <c r="A49" s="213"/>
      <c r="B49" s="897" t="s">
        <v>255</v>
      </c>
      <c r="C49" s="897"/>
      <c r="D49" s="897"/>
      <c r="E49" s="897"/>
      <c r="F49" s="897"/>
      <c r="G49" s="897"/>
      <c r="H49" s="897"/>
      <c r="I49" s="897"/>
      <c r="J49" s="214">
        <v>1381</v>
      </c>
      <c r="K49" s="215">
        <v>1659</v>
      </c>
      <c r="L49" s="216">
        <f ca="1">IF(TODAY()&lt;=$K$18,J49*A49,K49*A49)</f>
        <v>0</v>
      </c>
      <c r="M49" s="915"/>
    </row>
    <row r="50" spans="1:18" ht="12.5">
      <c r="A50" s="217"/>
      <c r="B50" s="911" t="s">
        <v>256</v>
      </c>
      <c r="C50" s="911"/>
      <c r="D50" s="911"/>
      <c r="E50" s="911"/>
      <c r="F50" s="911"/>
      <c r="G50" s="911"/>
      <c r="H50" s="911"/>
      <c r="I50" s="911"/>
      <c r="J50" s="218">
        <v>171</v>
      </c>
      <c r="K50" s="219">
        <v>205</v>
      </c>
      <c r="L50" s="216">
        <f ca="1">IF(TODAY()&lt;=$K$18,J50*A50,K50*A50)</f>
        <v>0</v>
      </c>
      <c r="M50" s="915"/>
      <c r="N50" s="220"/>
    </row>
    <row r="51" spans="1:18" ht="14">
      <c r="A51" s="221"/>
      <c r="B51" s="512" t="s">
        <v>257</v>
      </c>
      <c r="C51" s="512"/>
      <c r="D51" s="512"/>
      <c r="E51" s="512"/>
      <c r="F51" s="512"/>
      <c r="G51" s="512"/>
      <c r="H51" s="512"/>
      <c r="I51" s="512"/>
      <c r="J51" s="512"/>
      <c r="K51" s="512"/>
      <c r="L51" s="222"/>
      <c r="M51" s="915"/>
      <c r="N51" s="220"/>
    </row>
    <row r="52" spans="1:18" ht="23">
      <c r="A52" s="377" t="s">
        <v>53</v>
      </c>
      <c r="B52" s="905" t="s">
        <v>54</v>
      </c>
      <c r="C52" s="905"/>
      <c r="D52" s="905"/>
      <c r="E52" s="905"/>
      <c r="F52" s="905"/>
      <c r="G52" s="905"/>
      <c r="H52" s="905"/>
      <c r="I52" s="905"/>
      <c r="J52" s="56" t="s">
        <v>3</v>
      </c>
      <c r="K52" s="56" t="s">
        <v>2</v>
      </c>
      <c r="L52" s="212" t="s">
        <v>55</v>
      </c>
      <c r="M52" s="915"/>
    </row>
    <row r="53" spans="1:18" ht="15" customHeight="1">
      <c r="A53" s="213"/>
      <c r="B53" s="906" t="s">
        <v>456</v>
      </c>
      <c r="C53" s="906"/>
      <c r="D53" s="906"/>
      <c r="E53" s="906"/>
      <c r="F53" s="906"/>
      <c r="G53" s="906"/>
      <c r="H53" s="906"/>
      <c r="I53" s="906"/>
      <c r="J53" s="223">
        <v>1381</v>
      </c>
      <c r="K53" s="224">
        <v>1659</v>
      </c>
      <c r="L53" s="216">
        <f t="shared" ref="L53:L62" ca="1" si="0">IF(TODAY()&lt;=$K$18,J53*A53,K53*A53)</f>
        <v>0</v>
      </c>
      <c r="M53" s="915"/>
      <c r="N53" s="220"/>
      <c r="O53" s="225"/>
    </row>
    <row r="54" spans="1:18" ht="15" customHeight="1">
      <c r="A54" s="213"/>
      <c r="B54" s="907" t="s">
        <v>457</v>
      </c>
      <c r="C54" s="907"/>
      <c r="D54" s="907"/>
      <c r="E54" s="907"/>
      <c r="F54" s="907"/>
      <c r="G54" s="907"/>
      <c r="H54" s="907"/>
      <c r="I54" s="907"/>
      <c r="J54" s="214">
        <v>2093</v>
      </c>
      <c r="K54" s="215">
        <v>2513</v>
      </c>
      <c r="L54" s="216">
        <f t="shared" ca="1" si="0"/>
        <v>0</v>
      </c>
      <c r="M54" s="915"/>
      <c r="N54" s="220"/>
    </row>
    <row r="55" spans="1:18" ht="15" customHeight="1">
      <c r="A55" s="213"/>
      <c r="B55" s="907" t="s">
        <v>458</v>
      </c>
      <c r="C55" s="907"/>
      <c r="D55" s="907"/>
      <c r="E55" s="907"/>
      <c r="F55" s="907"/>
      <c r="G55" s="907"/>
      <c r="H55" s="907"/>
      <c r="I55" s="907"/>
      <c r="J55" s="214">
        <v>2805</v>
      </c>
      <c r="K55" s="215">
        <v>3367</v>
      </c>
      <c r="L55" s="216">
        <f t="shared" ca="1" si="0"/>
        <v>0</v>
      </c>
      <c r="M55" s="915"/>
      <c r="N55" s="220"/>
      <c r="R55" s="9">
        <f t="shared" ref="R55:R62" si="1">Q55*1.2</f>
        <v>0</v>
      </c>
    </row>
    <row r="56" spans="1:18" ht="15" customHeight="1">
      <c r="A56" s="213"/>
      <c r="B56" s="907" t="s">
        <v>459</v>
      </c>
      <c r="C56" s="907"/>
      <c r="D56" s="907"/>
      <c r="E56" s="907"/>
      <c r="F56" s="907"/>
      <c r="G56" s="907"/>
      <c r="H56" s="907"/>
      <c r="I56" s="907"/>
      <c r="J56" s="214">
        <v>3517</v>
      </c>
      <c r="K56" s="215">
        <v>4220</v>
      </c>
      <c r="L56" s="216">
        <f t="shared" ca="1" si="0"/>
        <v>0</v>
      </c>
      <c r="M56" s="915"/>
      <c r="N56" s="220"/>
      <c r="R56" s="9">
        <f t="shared" si="1"/>
        <v>0</v>
      </c>
    </row>
    <row r="57" spans="1:18" ht="15" customHeight="1">
      <c r="A57" s="213"/>
      <c r="B57" s="907" t="s">
        <v>460</v>
      </c>
      <c r="C57" s="907"/>
      <c r="D57" s="907"/>
      <c r="E57" s="907"/>
      <c r="F57" s="907"/>
      <c r="G57" s="907"/>
      <c r="H57" s="907"/>
      <c r="I57" s="907"/>
      <c r="J57" s="214">
        <v>4229</v>
      </c>
      <c r="K57" s="215">
        <v>5074</v>
      </c>
      <c r="L57" s="216">
        <f t="shared" ca="1" si="0"/>
        <v>0</v>
      </c>
      <c r="M57" s="915"/>
      <c r="N57" s="220"/>
      <c r="R57" s="9">
        <f t="shared" si="1"/>
        <v>0</v>
      </c>
    </row>
    <row r="58" spans="1:18" ht="15" customHeight="1">
      <c r="A58" s="213"/>
      <c r="B58" s="907" t="s">
        <v>461</v>
      </c>
      <c r="C58" s="907"/>
      <c r="D58" s="907"/>
      <c r="E58" s="907"/>
      <c r="F58" s="907"/>
      <c r="G58" s="907"/>
      <c r="H58" s="907"/>
      <c r="I58" s="907"/>
      <c r="J58" s="214">
        <v>4941</v>
      </c>
      <c r="K58" s="215">
        <v>5928</v>
      </c>
      <c r="L58" s="216">
        <f t="shared" ca="1" si="0"/>
        <v>0</v>
      </c>
      <c r="M58" s="915"/>
      <c r="N58" s="220"/>
      <c r="R58" s="9">
        <f t="shared" si="1"/>
        <v>0</v>
      </c>
    </row>
    <row r="59" spans="1:18" ht="15" customHeight="1">
      <c r="A59" s="213"/>
      <c r="B59" s="907" t="s">
        <v>462</v>
      </c>
      <c r="C59" s="907"/>
      <c r="D59" s="907"/>
      <c r="E59" s="907"/>
      <c r="F59" s="907"/>
      <c r="G59" s="907"/>
      <c r="H59" s="907"/>
      <c r="I59" s="907"/>
      <c r="J59" s="214">
        <v>5653</v>
      </c>
      <c r="K59" s="215">
        <v>6781</v>
      </c>
      <c r="L59" s="216">
        <f t="shared" ca="1" si="0"/>
        <v>0</v>
      </c>
      <c r="M59" s="915"/>
      <c r="N59" s="220"/>
      <c r="R59" s="9">
        <f t="shared" si="1"/>
        <v>0</v>
      </c>
    </row>
    <row r="60" spans="1:18" ht="15" customHeight="1">
      <c r="A60" s="213"/>
      <c r="B60" s="907" t="s">
        <v>463</v>
      </c>
      <c r="C60" s="907"/>
      <c r="D60" s="907"/>
      <c r="E60" s="907"/>
      <c r="F60" s="907"/>
      <c r="G60" s="907"/>
      <c r="H60" s="907"/>
      <c r="I60" s="907"/>
      <c r="J60" s="214">
        <v>6365</v>
      </c>
      <c r="K60" s="215">
        <v>7635</v>
      </c>
      <c r="L60" s="216">
        <f t="shared" ca="1" si="0"/>
        <v>0</v>
      </c>
      <c r="M60" s="915"/>
      <c r="N60" s="220"/>
      <c r="R60" s="9">
        <f t="shared" si="1"/>
        <v>0</v>
      </c>
    </row>
    <row r="61" spans="1:18" ht="15" hidden="1" customHeight="1">
      <c r="A61" s="213"/>
      <c r="B61" s="907" t="s">
        <v>266</v>
      </c>
      <c r="C61" s="907"/>
      <c r="D61" s="907"/>
      <c r="E61" s="907"/>
      <c r="F61" s="907"/>
      <c r="G61" s="907"/>
      <c r="H61" s="907"/>
      <c r="I61" s="907"/>
      <c r="J61" s="214">
        <v>6739</v>
      </c>
      <c r="K61" s="215">
        <v>8084</v>
      </c>
      <c r="L61" s="216">
        <f t="shared" ca="1" si="0"/>
        <v>0</v>
      </c>
      <c r="M61" s="915"/>
      <c r="N61" s="220"/>
      <c r="R61" s="9">
        <f t="shared" si="1"/>
        <v>0</v>
      </c>
    </row>
    <row r="62" spans="1:18" ht="15" hidden="1" customHeight="1">
      <c r="A62" s="213"/>
      <c r="B62" s="907" t="s">
        <v>267</v>
      </c>
      <c r="C62" s="907"/>
      <c r="D62" s="907"/>
      <c r="E62" s="907"/>
      <c r="F62" s="907"/>
      <c r="G62" s="907"/>
      <c r="H62" s="907"/>
      <c r="I62" s="907"/>
      <c r="J62" s="214">
        <v>7417</v>
      </c>
      <c r="K62" s="215">
        <v>8897</v>
      </c>
      <c r="L62" s="216">
        <f t="shared" ca="1" si="0"/>
        <v>0</v>
      </c>
      <c r="M62" s="915"/>
      <c r="N62" s="220"/>
      <c r="R62" s="9">
        <f t="shared" si="1"/>
        <v>0</v>
      </c>
    </row>
    <row r="63" spans="1:18" ht="15" customHeight="1">
      <c r="A63" s="902" t="s">
        <v>268</v>
      </c>
      <c r="B63" s="903"/>
      <c r="C63" s="903"/>
      <c r="D63" s="903"/>
      <c r="E63" s="903"/>
      <c r="F63" s="903"/>
      <c r="G63" s="903"/>
      <c r="H63" s="903"/>
      <c r="I63" s="903"/>
      <c r="J63" s="903"/>
      <c r="K63" s="903"/>
      <c r="L63" s="904"/>
      <c r="M63" s="915"/>
      <c r="N63" s="220"/>
    </row>
    <row r="64" spans="1:18" ht="15" customHeight="1">
      <c r="A64" s="894" t="s">
        <v>269</v>
      </c>
      <c r="B64" s="895"/>
      <c r="C64" s="895"/>
      <c r="D64" s="895"/>
      <c r="E64" s="895"/>
      <c r="F64" s="895"/>
      <c r="G64" s="895"/>
      <c r="H64" s="895"/>
      <c r="I64" s="895"/>
      <c r="J64" s="895"/>
      <c r="K64" s="895"/>
      <c r="L64" s="896"/>
      <c r="M64" s="915"/>
      <c r="N64" s="220"/>
    </row>
    <row r="65" spans="1:14" ht="23">
      <c r="A65" s="377" t="s">
        <v>53</v>
      </c>
      <c r="B65" s="878" t="s">
        <v>54</v>
      </c>
      <c r="C65" s="878"/>
      <c r="D65" s="878"/>
      <c r="E65" s="878"/>
      <c r="F65" s="878"/>
      <c r="G65" s="878"/>
      <c r="H65" s="878"/>
      <c r="I65" s="878"/>
      <c r="J65" s="56" t="s">
        <v>3</v>
      </c>
      <c r="K65" s="56" t="s">
        <v>2</v>
      </c>
      <c r="L65" s="212" t="s">
        <v>55</v>
      </c>
      <c r="M65" s="915"/>
    </row>
    <row r="66" spans="1:14" ht="12.75" customHeight="1" thickBot="1">
      <c r="A66" s="213"/>
      <c r="B66" s="897" t="s">
        <v>270</v>
      </c>
      <c r="C66" s="897"/>
      <c r="D66" s="897"/>
      <c r="E66" s="897"/>
      <c r="F66" s="897"/>
      <c r="G66" s="897"/>
      <c r="H66" s="897"/>
      <c r="I66" s="897"/>
      <c r="J66" s="218">
        <v>712</v>
      </c>
      <c r="K66" s="219">
        <v>854</v>
      </c>
      <c r="L66" s="216">
        <f ca="1">IF(TODAY()&lt;=$K$18,J66*A66,K66*A66)</f>
        <v>0</v>
      </c>
      <c r="M66" s="915"/>
      <c r="N66" s="220"/>
    </row>
    <row r="67" spans="1:14" ht="13">
      <c r="A67" s="898"/>
      <c r="B67" s="899"/>
      <c r="C67" s="899"/>
      <c r="D67" s="899"/>
      <c r="E67" s="899"/>
      <c r="F67" s="899"/>
      <c r="G67" s="899"/>
      <c r="H67" s="899"/>
      <c r="I67" s="226"/>
      <c r="J67" s="864" t="s">
        <v>271</v>
      </c>
      <c r="K67" s="865"/>
      <c r="L67" s="58">
        <f ca="1">SUM(L49:L66)</f>
        <v>0</v>
      </c>
      <c r="M67" s="915"/>
    </row>
    <row r="68" spans="1:14" ht="12.75" customHeight="1">
      <c r="A68" s="900" t="s">
        <v>272</v>
      </c>
      <c r="B68" s="901"/>
      <c r="C68" s="901"/>
      <c r="D68" s="901"/>
      <c r="E68" s="901"/>
      <c r="F68" s="901"/>
      <c r="G68" s="901"/>
      <c r="H68" s="901"/>
      <c r="I68" s="227"/>
      <c r="J68" s="866" t="s">
        <v>51</v>
      </c>
      <c r="K68" s="867"/>
      <c r="L68" s="59">
        <f ca="1">+L67*16%</f>
        <v>0</v>
      </c>
      <c r="M68" s="915"/>
    </row>
    <row r="69" spans="1:14" ht="13.5" customHeight="1" thickBot="1">
      <c r="A69" s="900"/>
      <c r="B69" s="901"/>
      <c r="C69" s="901"/>
      <c r="D69" s="901"/>
      <c r="E69" s="901"/>
      <c r="F69" s="901"/>
      <c r="G69" s="901"/>
      <c r="H69" s="901"/>
      <c r="I69" s="227"/>
      <c r="J69" s="868" t="s">
        <v>56</v>
      </c>
      <c r="K69" s="869"/>
      <c r="L69" s="60">
        <f ca="1">+L67+L68</f>
        <v>0</v>
      </c>
      <c r="M69" s="915"/>
    </row>
    <row r="70" spans="1:14" ht="5.25" customHeight="1">
      <c r="A70" s="228"/>
      <c r="G70" s="229"/>
      <c r="H70" s="229"/>
      <c r="I70" s="230"/>
      <c r="J70" s="231"/>
      <c r="K70" s="231"/>
      <c r="L70" s="10"/>
      <c r="M70" s="915"/>
    </row>
    <row r="71" spans="1:14" ht="3.75" customHeight="1">
      <c r="A71" s="228"/>
      <c r="G71" s="229"/>
      <c r="H71" s="229"/>
      <c r="I71" s="230"/>
      <c r="J71" s="231"/>
      <c r="K71" s="231"/>
      <c r="L71" s="10"/>
      <c r="M71" s="915"/>
    </row>
    <row r="72" spans="1:14" s="61" customFormat="1" ht="13">
      <c r="A72" s="511" t="s">
        <v>1</v>
      </c>
      <c r="B72" s="512"/>
      <c r="C72" s="512"/>
      <c r="D72" s="512"/>
      <c r="E72" s="512"/>
      <c r="F72" s="512"/>
      <c r="G72" s="512"/>
      <c r="H72" s="512"/>
      <c r="I72" s="512"/>
      <c r="J72" s="512"/>
      <c r="K72" s="512"/>
      <c r="L72" s="79"/>
      <c r="M72" s="915"/>
    </row>
    <row r="73" spans="1:14" s="50" customFormat="1" ht="30" customHeight="1">
      <c r="A73" s="888" t="s">
        <v>410</v>
      </c>
      <c r="B73" s="889"/>
      <c r="C73" s="889"/>
      <c r="D73" s="889"/>
      <c r="E73" s="889"/>
      <c r="F73" s="889"/>
      <c r="G73" s="889"/>
      <c r="H73" s="889"/>
      <c r="I73" s="889"/>
      <c r="J73" s="889"/>
      <c r="K73" s="889"/>
      <c r="L73" s="890"/>
      <c r="M73" s="915"/>
    </row>
    <row r="74" spans="1:14" s="50" customFormat="1" ht="30" customHeight="1">
      <c r="A74" s="888" t="s">
        <v>411</v>
      </c>
      <c r="B74" s="889"/>
      <c r="C74" s="889"/>
      <c r="D74" s="889"/>
      <c r="E74" s="889"/>
      <c r="F74" s="889"/>
      <c r="G74" s="889"/>
      <c r="H74" s="889"/>
      <c r="I74" s="889"/>
      <c r="J74" s="889"/>
      <c r="K74" s="889"/>
      <c r="L74" s="890"/>
      <c r="M74" s="915"/>
    </row>
    <row r="75" spans="1:14" s="50" customFormat="1" ht="30" customHeight="1">
      <c r="A75" s="891" t="s">
        <v>440</v>
      </c>
      <c r="B75" s="892"/>
      <c r="C75" s="892"/>
      <c r="D75" s="892"/>
      <c r="E75" s="892"/>
      <c r="F75" s="892"/>
      <c r="G75" s="892"/>
      <c r="H75" s="892"/>
      <c r="I75" s="892"/>
      <c r="J75" s="892"/>
      <c r="K75" s="892"/>
      <c r="L75" s="893"/>
      <c r="M75" s="915"/>
    </row>
    <row r="76" spans="1:14" s="50" customFormat="1" ht="15" customHeight="1">
      <c r="A76" s="888" t="s">
        <v>441</v>
      </c>
      <c r="B76" s="889"/>
      <c r="C76" s="889"/>
      <c r="D76" s="889"/>
      <c r="E76" s="889"/>
      <c r="F76" s="889"/>
      <c r="G76" s="889"/>
      <c r="H76" s="889"/>
      <c r="I76" s="889"/>
      <c r="J76" s="889"/>
      <c r="K76" s="889"/>
      <c r="L76" s="890"/>
      <c r="M76" s="915"/>
    </row>
    <row r="77" spans="1:14" s="50" customFormat="1" ht="15" customHeight="1">
      <c r="A77" s="888" t="s">
        <v>442</v>
      </c>
      <c r="B77" s="889"/>
      <c r="C77" s="889"/>
      <c r="D77" s="889"/>
      <c r="E77" s="889"/>
      <c r="F77" s="889"/>
      <c r="G77" s="889"/>
      <c r="H77" s="889"/>
      <c r="I77" s="889"/>
      <c r="J77" s="889"/>
      <c r="K77" s="889"/>
      <c r="L77" s="890"/>
      <c r="M77" s="915"/>
    </row>
    <row r="78" spans="1:14" s="50" customFormat="1" ht="15" customHeight="1">
      <c r="A78" s="888" t="s">
        <v>412</v>
      </c>
      <c r="B78" s="889"/>
      <c r="C78" s="889"/>
      <c r="D78" s="889"/>
      <c r="E78" s="889"/>
      <c r="F78" s="889"/>
      <c r="G78" s="889"/>
      <c r="H78" s="889"/>
      <c r="I78" s="889"/>
      <c r="J78" s="889"/>
      <c r="K78" s="889"/>
      <c r="L78" s="890"/>
      <c r="M78" s="915"/>
    </row>
    <row r="79" spans="1:14" s="50" customFormat="1" ht="30" customHeight="1">
      <c r="A79" s="888" t="s">
        <v>273</v>
      </c>
      <c r="B79" s="889"/>
      <c r="C79" s="889"/>
      <c r="D79" s="889"/>
      <c r="E79" s="889"/>
      <c r="F79" s="889"/>
      <c r="G79" s="889"/>
      <c r="H79" s="889"/>
      <c r="I79" s="889"/>
      <c r="J79" s="889"/>
      <c r="K79" s="889"/>
      <c r="L79" s="890"/>
      <c r="M79" s="915"/>
    </row>
    <row r="80" spans="1:14" s="50" customFormat="1" ht="15" customHeight="1">
      <c r="A80" s="888" t="s">
        <v>274</v>
      </c>
      <c r="B80" s="889"/>
      <c r="C80" s="889"/>
      <c r="D80" s="889"/>
      <c r="E80" s="889"/>
      <c r="F80" s="889"/>
      <c r="G80" s="889"/>
      <c r="H80" s="889"/>
      <c r="I80" s="889"/>
      <c r="J80" s="889"/>
      <c r="K80" s="889"/>
      <c r="L80" s="890"/>
      <c r="M80" s="915"/>
    </row>
    <row r="81" spans="1:13" s="50" customFormat="1" ht="30" customHeight="1">
      <c r="A81" s="888" t="s">
        <v>413</v>
      </c>
      <c r="B81" s="889"/>
      <c r="C81" s="889"/>
      <c r="D81" s="889"/>
      <c r="E81" s="889"/>
      <c r="F81" s="889"/>
      <c r="G81" s="889"/>
      <c r="H81" s="889"/>
      <c r="I81" s="889"/>
      <c r="J81" s="889"/>
      <c r="K81" s="889"/>
      <c r="L81" s="890"/>
      <c r="M81" s="915"/>
    </row>
    <row r="82" spans="1:13" s="50" customFormat="1" ht="30" customHeight="1">
      <c r="A82" s="891" t="s">
        <v>414</v>
      </c>
      <c r="B82" s="892"/>
      <c r="C82" s="892"/>
      <c r="D82" s="892"/>
      <c r="E82" s="892"/>
      <c r="F82" s="892"/>
      <c r="G82" s="892"/>
      <c r="H82" s="892"/>
      <c r="I82" s="892"/>
      <c r="J82" s="892"/>
      <c r="K82" s="892"/>
      <c r="L82" s="893"/>
      <c r="M82" s="915"/>
    </row>
    <row r="83" spans="1:13" s="50" customFormat="1" ht="15" customHeight="1">
      <c r="A83" s="891" t="s">
        <v>275</v>
      </c>
      <c r="B83" s="892"/>
      <c r="C83" s="892"/>
      <c r="D83" s="892"/>
      <c r="E83" s="892"/>
      <c r="F83" s="892"/>
      <c r="G83" s="892"/>
      <c r="H83" s="892"/>
      <c r="I83" s="892"/>
      <c r="J83" s="892"/>
      <c r="K83" s="892"/>
      <c r="L83" s="893"/>
      <c r="M83" s="915"/>
    </row>
    <row r="84" spans="1:13" s="50" customFormat="1" ht="15" customHeight="1">
      <c r="A84" s="891" t="s">
        <v>415</v>
      </c>
      <c r="B84" s="892"/>
      <c r="C84" s="892"/>
      <c r="D84" s="892"/>
      <c r="E84" s="892"/>
      <c r="F84" s="892"/>
      <c r="G84" s="892"/>
      <c r="H84" s="892"/>
      <c r="I84" s="892"/>
      <c r="J84" s="892"/>
      <c r="K84" s="892"/>
      <c r="L84" s="893"/>
      <c r="M84" s="915"/>
    </row>
    <row r="85" spans="1:13" s="50" customFormat="1" ht="15" customHeight="1">
      <c r="A85" s="891" t="s">
        <v>416</v>
      </c>
      <c r="B85" s="892"/>
      <c r="C85" s="892"/>
      <c r="D85" s="892"/>
      <c r="E85" s="892"/>
      <c r="F85" s="892"/>
      <c r="G85" s="892"/>
      <c r="H85" s="892"/>
      <c r="I85" s="892"/>
      <c r="J85" s="892"/>
      <c r="K85" s="892"/>
      <c r="L85" s="893"/>
      <c r="M85" s="915"/>
    </row>
    <row r="86" spans="1:13" s="50" customFormat="1" ht="15" customHeight="1">
      <c r="A86" s="891" t="s">
        <v>444</v>
      </c>
      <c r="B86" s="892"/>
      <c r="C86" s="892"/>
      <c r="D86" s="892"/>
      <c r="E86" s="892"/>
      <c r="F86" s="892"/>
      <c r="G86" s="892"/>
      <c r="H86" s="892"/>
      <c r="I86" s="892"/>
      <c r="J86" s="892"/>
      <c r="K86" s="892"/>
      <c r="L86" s="893"/>
      <c r="M86" s="915"/>
    </row>
    <row r="87" spans="1:13" s="50" customFormat="1" ht="15" customHeight="1">
      <c r="A87" s="891" t="s">
        <v>417</v>
      </c>
      <c r="B87" s="892"/>
      <c r="C87" s="892"/>
      <c r="D87" s="892"/>
      <c r="E87" s="892"/>
      <c r="F87" s="892"/>
      <c r="G87" s="892"/>
      <c r="H87" s="892"/>
      <c r="I87" s="892"/>
      <c r="J87" s="892"/>
      <c r="K87" s="892"/>
      <c r="L87" s="893"/>
      <c r="M87" s="915"/>
    </row>
    <row r="88" spans="1:13" s="50" customFormat="1" ht="15" customHeight="1">
      <c r="A88" s="891" t="s">
        <v>443</v>
      </c>
      <c r="B88" s="892"/>
      <c r="C88" s="892"/>
      <c r="D88" s="892"/>
      <c r="E88" s="892"/>
      <c r="F88" s="892"/>
      <c r="G88" s="892"/>
      <c r="H88" s="892"/>
      <c r="I88" s="892"/>
      <c r="J88" s="892"/>
      <c r="K88" s="892"/>
      <c r="L88" s="893"/>
      <c r="M88" s="915"/>
    </row>
    <row r="89" spans="1:13" s="50" customFormat="1" ht="30" customHeight="1">
      <c r="A89" s="891" t="s">
        <v>418</v>
      </c>
      <c r="B89" s="892"/>
      <c r="C89" s="892"/>
      <c r="D89" s="892"/>
      <c r="E89" s="892"/>
      <c r="F89" s="892"/>
      <c r="G89" s="892"/>
      <c r="H89" s="892"/>
      <c r="I89" s="892"/>
      <c r="J89" s="892"/>
      <c r="K89" s="892"/>
      <c r="L89" s="893"/>
      <c r="M89" s="915"/>
    </row>
    <row r="90" spans="1:13" ht="15.5">
      <c r="A90" s="615" t="s">
        <v>89</v>
      </c>
      <c r="B90" s="616"/>
      <c r="C90" s="616"/>
      <c r="D90" s="616"/>
      <c r="E90" s="616"/>
      <c r="F90" s="616"/>
      <c r="G90" s="616"/>
      <c r="H90" s="616"/>
      <c r="I90" s="616"/>
      <c r="J90" s="616"/>
      <c r="K90" s="616"/>
      <c r="L90" s="617"/>
      <c r="M90" s="915"/>
    </row>
    <row r="91" spans="1:13" ht="15" customHeight="1">
      <c r="A91" s="566"/>
      <c r="B91" s="567"/>
      <c r="C91" s="567"/>
      <c r="D91" s="567"/>
      <c r="E91" s="567"/>
      <c r="F91" s="567"/>
      <c r="G91" s="567"/>
      <c r="H91" s="567"/>
      <c r="I91" s="567"/>
      <c r="J91" s="567"/>
      <c r="K91" s="567"/>
      <c r="L91" s="618"/>
      <c r="M91" s="915"/>
    </row>
    <row r="92" spans="1:13" ht="15" customHeight="1" thickBot="1">
      <c r="A92" s="62"/>
      <c r="B92" s="63"/>
      <c r="C92" s="63"/>
      <c r="D92" s="63"/>
      <c r="E92" s="63"/>
      <c r="F92" s="63"/>
      <c r="G92" s="63"/>
      <c r="H92" s="63"/>
      <c r="I92" s="63"/>
      <c r="J92" s="63"/>
      <c r="K92" s="63"/>
      <c r="L92" s="63"/>
      <c r="M92" s="915"/>
    </row>
    <row r="93" spans="1:13" ht="35.25" customHeight="1">
      <c r="A93" s="619" t="s">
        <v>57</v>
      </c>
      <c r="B93" s="620"/>
      <c r="C93" s="620"/>
      <c r="D93" s="620"/>
      <c r="E93" s="620"/>
      <c r="F93" s="620"/>
      <c r="G93" s="620"/>
      <c r="H93" s="620"/>
      <c r="I93" s="620"/>
      <c r="J93" s="620"/>
      <c r="K93" s="620"/>
      <c r="L93" s="620"/>
      <c r="M93" s="915"/>
    </row>
    <row r="94" spans="1:13" ht="21.75" customHeight="1">
      <c r="A94" s="621" t="s">
        <v>0</v>
      </c>
      <c r="B94" s="621"/>
      <c r="C94" s="621"/>
      <c r="D94" s="621"/>
      <c r="E94" s="621"/>
      <c r="F94" s="621"/>
      <c r="G94" s="621"/>
      <c r="H94" s="621"/>
      <c r="I94" s="621"/>
      <c r="J94" s="621"/>
      <c r="K94" s="621"/>
      <c r="L94" s="621"/>
      <c r="M94" s="915"/>
    </row>
    <row r="95" spans="1:13" ht="16" thickBot="1">
      <c r="A95" s="606" t="s">
        <v>90</v>
      </c>
      <c r="B95" s="607"/>
      <c r="C95" s="607"/>
      <c r="D95" s="607"/>
      <c r="E95" s="607"/>
      <c r="F95" s="607"/>
      <c r="G95" s="607"/>
      <c r="H95" s="607"/>
      <c r="I95" s="607"/>
      <c r="J95" s="607"/>
      <c r="K95" s="607"/>
      <c r="L95" s="607"/>
      <c r="M95" s="916"/>
    </row>
  </sheetData>
  <sheetProtection algorithmName="SHA-512" hashValue="80QWA+XL6IZw7BWxEB9dpDMbsDCN80EHqfgQnWf49UarejTpCQG2G7B2rHgF2dSNc/ndBIwPnFv2NfyCAazzQQ==" saltValue="BTvD8tnorVFTHWIKI+2l8w==" spinCount="100000" sheet="1" objects="1" scenarios="1"/>
  <mergeCells count="92">
    <mergeCell ref="K2:M3"/>
    <mergeCell ref="E3:J3"/>
    <mergeCell ref="E4:J4"/>
    <mergeCell ref="A5:M5"/>
    <mergeCell ref="H6:I6"/>
    <mergeCell ref="J6:L6"/>
    <mergeCell ref="M6:M9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2:L32"/>
    <mergeCell ref="A20:L20"/>
    <mergeCell ref="H21:L21"/>
    <mergeCell ref="K22:L22"/>
    <mergeCell ref="B23:F23"/>
    <mergeCell ref="A25:L25"/>
    <mergeCell ref="A26:L26"/>
    <mergeCell ref="G28:G29"/>
    <mergeCell ref="H28:L29"/>
    <mergeCell ref="B30:C30"/>
    <mergeCell ref="H30:L30"/>
    <mergeCell ref="J23:L23"/>
    <mergeCell ref="K18:L18"/>
    <mergeCell ref="A18:J18"/>
    <mergeCell ref="B51:K51"/>
    <mergeCell ref="I33:L33"/>
    <mergeCell ref="I36:L36"/>
    <mergeCell ref="I37:L37"/>
    <mergeCell ref="A39:L39"/>
    <mergeCell ref="A40:L42"/>
    <mergeCell ref="E44:I44"/>
    <mergeCell ref="A45:L45"/>
    <mergeCell ref="B47:K47"/>
    <mergeCell ref="B48:I48"/>
    <mergeCell ref="B49:I49"/>
    <mergeCell ref="B50:I50"/>
    <mergeCell ref="A63:L63"/>
    <mergeCell ref="B52:I52"/>
    <mergeCell ref="B53:I53"/>
    <mergeCell ref="B54:I54"/>
    <mergeCell ref="B55:I55"/>
    <mergeCell ref="B56:I56"/>
    <mergeCell ref="B57:I57"/>
    <mergeCell ref="B58:I58"/>
    <mergeCell ref="B59:I59"/>
    <mergeCell ref="B60:I60"/>
    <mergeCell ref="B61:I61"/>
    <mergeCell ref="B62:I62"/>
    <mergeCell ref="A72:K72"/>
    <mergeCell ref="A64:L64"/>
    <mergeCell ref="B65:I65"/>
    <mergeCell ref="B66:I66"/>
    <mergeCell ref="A67:H67"/>
    <mergeCell ref="J67:K67"/>
    <mergeCell ref="A68:H69"/>
    <mergeCell ref="J68:K68"/>
    <mergeCell ref="J69:K69"/>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93:L93"/>
    <mergeCell ref="A73:L73"/>
    <mergeCell ref="A74:L74"/>
    <mergeCell ref="A75:L75"/>
    <mergeCell ref="A76:L76"/>
    <mergeCell ref="A77:L77"/>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7"/>
  <sheetViews>
    <sheetView showGridLines="0" zoomScaleNormal="100" zoomScaleSheetLayoutView="100" workbookViewId="0">
      <selection activeCell="D8" sqref="D8:H8"/>
    </sheetView>
  </sheetViews>
  <sheetFormatPr baseColWidth="10" defaultColWidth="11.453125" defaultRowHeight="11.5"/>
  <cols>
    <col min="1" max="4" width="9.26953125" style="2" customWidth="1"/>
    <col min="5"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303</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439</v>
      </c>
      <c r="B5" s="774"/>
      <c r="C5" s="774"/>
      <c r="D5" s="774"/>
      <c r="E5" s="774"/>
      <c r="F5" s="774"/>
      <c r="G5" s="774"/>
      <c r="H5" s="774"/>
      <c r="I5" s="774"/>
      <c r="J5" s="774"/>
      <c r="K5" s="774"/>
      <c r="L5" s="774"/>
      <c r="M5" s="775"/>
    </row>
    <row r="6" spans="1:13" s="3" customFormat="1" ht="12.75" customHeight="1">
      <c r="A6" s="14" t="s">
        <v>40</v>
      </c>
      <c r="B6" s="15" t="str">
        <f>+'DATOS MAESTROS'!B3</f>
        <v>GLASSTECH MEXICO</v>
      </c>
      <c r="C6" s="16"/>
      <c r="D6" s="16"/>
      <c r="E6" s="16"/>
      <c r="F6" s="16"/>
      <c r="G6" s="17"/>
      <c r="H6" s="472" t="s">
        <v>39</v>
      </c>
      <c r="I6" s="473"/>
      <c r="J6" s="474" t="str">
        <f>+'DATOS MAESTROS'!B4</f>
        <v>Del 15 al 17 Julio 2026</v>
      </c>
      <c r="K6" s="475"/>
      <c r="L6" s="475"/>
      <c r="M6" s="962" t="s">
        <v>304</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68"/>
      <c r="B16" s="268"/>
      <c r="C16" s="268"/>
      <c r="D16" s="263"/>
      <c r="E16" s="263"/>
      <c r="F16" s="263"/>
      <c r="G16" s="263"/>
      <c r="H16" s="263"/>
      <c r="I16" s="268"/>
      <c r="J16" s="268"/>
      <c r="K16" s="268"/>
      <c r="L16" s="263"/>
      <c r="M16" s="963"/>
    </row>
    <row r="17" spans="1:13" s="3" customFormat="1" ht="15" customHeight="1">
      <c r="A17" s="704" t="s">
        <v>24</v>
      </c>
      <c r="B17" s="705"/>
      <c r="C17" s="705"/>
      <c r="D17" s="705"/>
      <c r="E17" s="705"/>
      <c r="F17" s="705"/>
      <c r="G17" s="705"/>
      <c r="H17" s="705"/>
      <c r="I17" s="705"/>
      <c r="J17" s="705"/>
      <c r="K17" s="705"/>
      <c r="L17" s="705"/>
      <c r="M17" s="963"/>
    </row>
    <row r="18" spans="1:13" s="3" customFormat="1" ht="15" customHeight="1">
      <c r="A18" s="784" t="s">
        <v>252</v>
      </c>
      <c r="B18" s="785"/>
      <c r="C18" s="785"/>
      <c r="D18" s="785"/>
      <c r="E18" s="785"/>
      <c r="F18" s="785"/>
      <c r="G18" s="785"/>
      <c r="H18" s="785"/>
      <c r="I18" s="785"/>
      <c r="J18" s="785"/>
      <c r="K18" s="917">
        <f>+'DATOS MAESTROS'!B5</f>
        <v>46196</v>
      </c>
      <c r="L18" s="918"/>
      <c r="M18" s="963"/>
    </row>
    <row r="19" spans="1:13" s="3" customFormat="1" ht="7.5" customHeight="1">
      <c r="A19" s="334"/>
      <c r="B19" s="335"/>
      <c r="C19" s="335"/>
      <c r="D19" s="335"/>
      <c r="E19" s="335"/>
      <c r="F19" s="335"/>
      <c r="G19" s="335"/>
      <c r="H19" s="335"/>
      <c r="I19" s="335"/>
      <c r="J19" s="335"/>
      <c r="K19" s="336"/>
      <c r="L19" s="336"/>
      <c r="M19" s="963"/>
    </row>
    <row r="20" spans="1:13" s="3" customFormat="1" ht="20.149999999999999" customHeight="1">
      <c r="A20" s="465" t="s">
        <v>88</v>
      </c>
      <c r="B20" s="466"/>
      <c r="C20" s="466"/>
      <c r="D20" s="466"/>
      <c r="E20" s="466"/>
      <c r="F20" s="466"/>
      <c r="G20" s="466"/>
      <c r="H20" s="466"/>
      <c r="I20" s="466"/>
      <c r="J20" s="466"/>
      <c r="K20" s="466"/>
      <c r="L20" s="466"/>
      <c r="M20" s="963"/>
    </row>
    <row r="21" spans="1:13" s="3" customFormat="1" ht="12.75" customHeight="1">
      <c r="A21" s="438" t="s">
        <v>23</v>
      </c>
      <c r="B21" s="33" t="s">
        <v>22</v>
      </c>
      <c r="C21" s="33"/>
      <c r="D21" s="33"/>
      <c r="E21" s="33"/>
      <c r="F21" s="53"/>
      <c r="G21" s="30" t="s">
        <v>16</v>
      </c>
      <c r="H21" s="493" t="s">
        <v>49</v>
      </c>
      <c r="I21" s="493"/>
      <c r="J21" s="493"/>
      <c r="K21" s="493"/>
      <c r="L21" s="663"/>
      <c r="M21" s="963"/>
    </row>
    <row r="22" spans="1:13" s="3" customFormat="1" ht="12.5">
      <c r="A22" s="438"/>
      <c r="B22" s="20" t="s">
        <v>21</v>
      </c>
      <c r="C22" s="20"/>
      <c r="D22" s="458">
        <f>+'DATOS MAESTROS'!B7</f>
        <v>2010005424</v>
      </c>
      <c r="E22" s="20"/>
      <c r="F22" s="31"/>
      <c r="G22" s="35" t="s">
        <v>50</v>
      </c>
      <c r="H22" s="20" t="s">
        <v>249</v>
      </c>
      <c r="I22" s="35"/>
      <c r="J22" s="35"/>
      <c r="K22" s="496"/>
      <c r="L22" s="664"/>
      <c r="M22" s="963"/>
    </row>
    <row r="23" spans="1:13" s="3" customFormat="1" ht="12.75" customHeight="1">
      <c r="A23" s="438" t="s">
        <v>400</v>
      </c>
      <c r="B23" s="498" t="s">
        <v>19</v>
      </c>
      <c r="C23" s="498"/>
      <c r="D23" s="499"/>
      <c r="E23" s="499"/>
      <c r="F23" s="499"/>
      <c r="G23" s="35" t="s">
        <v>93</v>
      </c>
      <c r="H23" s="20"/>
      <c r="I23" s="20"/>
      <c r="J23" s="848">
        <f>+'DATOS MAESTROS'!B6</f>
        <v>46211</v>
      </c>
      <c r="K23" s="848"/>
      <c r="L23" s="849"/>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39" t="s">
        <v>17</v>
      </c>
      <c r="B26" s="840"/>
      <c r="C26" s="840"/>
      <c r="D26" s="840"/>
      <c r="E26" s="840"/>
      <c r="F26" s="840"/>
      <c r="G26" s="840"/>
      <c r="H26" s="840"/>
      <c r="I26" s="840"/>
      <c r="J26" s="840"/>
      <c r="K26" s="840"/>
      <c r="L26" s="840"/>
      <c r="M26" s="963"/>
    </row>
    <row r="27" spans="1:13" s="3" customFormat="1" ht="13" thickBot="1">
      <c r="A27" s="444" t="s">
        <v>16</v>
      </c>
      <c r="B27" s="267" t="s">
        <v>49</v>
      </c>
      <c r="D27" s="263"/>
      <c r="E27" s="263"/>
      <c r="F27" s="263"/>
      <c r="G27" s="263"/>
      <c r="H27" s="267"/>
      <c r="I27" s="267"/>
      <c r="J27" s="263"/>
      <c r="K27" s="263"/>
      <c r="L27" s="263"/>
      <c r="M27" s="963"/>
    </row>
    <row r="28" spans="1:13" s="3" customFormat="1" ht="12.5">
      <c r="A28" s="280"/>
      <c r="B28" s="273"/>
      <c r="C28" s="273"/>
      <c r="D28" s="282"/>
      <c r="E28" s="282"/>
      <c r="F28" s="268"/>
      <c r="G28" s="710" t="s">
        <v>15</v>
      </c>
      <c r="H28" s="711"/>
      <c r="I28" s="712"/>
      <c r="J28" s="712"/>
      <c r="K28" s="712"/>
      <c r="L28" s="712"/>
      <c r="M28" s="963"/>
    </row>
    <row r="29" spans="1:13" s="3" customFormat="1" ht="13"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2.75" customHeight="1" thickBot="1">
      <c r="A31" s="270"/>
      <c r="B31" s="285" t="s">
        <v>12</v>
      </c>
      <c r="C31" s="286"/>
      <c r="E31" s="287" t="s">
        <v>11</v>
      </c>
      <c r="F31" s="288"/>
      <c r="G31" s="263"/>
      <c r="H31" s="284"/>
      <c r="I31" s="284"/>
      <c r="J31" s="284"/>
      <c r="K31" s="284"/>
      <c r="L31" s="284"/>
      <c r="M31" s="963"/>
    </row>
    <row r="32" spans="1:13" s="3" customFormat="1" ht="12.5">
      <c r="A32" s="289"/>
      <c r="B32" s="287" t="s">
        <v>10</v>
      </c>
      <c r="C32" s="286"/>
      <c r="E32" s="287"/>
      <c r="F32" s="287"/>
      <c r="G32" s="267"/>
      <c r="H32" s="267"/>
      <c r="I32" s="717"/>
      <c r="J32" s="717"/>
      <c r="K32" s="717"/>
      <c r="L32" s="717"/>
      <c r="M32" s="963"/>
    </row>
    <row r="33" spans="1:13" s="3" customFormat="1" ht="13"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5">
      <c r="A36" s="289"/>
      <c r="C36" s="268"/>
      <c r="G36" s="267"/>
      <c r="H36" s="267"/>
      <c r="I36" s="719"/>
      <c r="J36" s="719"/>
      <c r="K36" s="719"/>
      <c r="L36" s="719"/>
      <c r="M36" s="963"/>
    </row>
    <row r="37" spans="1:13" s="3" customFormat="1" ht="12.5">
      <c r="A37" s="292"/>
      <c r="B37" s="268"/>
      <c r="C37" s="268"/>
      <c r="D37" s="293"/>
      <c r="E37" s="293"/>
      <c r="F37" s="293"/>
      <c r="G37" s="293"/>
      <c r="H37" s="293"/>
      <c r="I37" s="720" t="s">
        <v>6</v>
      </c>
      <c r="J37" s="718"/>
      <c r="K37" s="718"/>
      <c r="L37" s="718"/>
      <c r="M37" s="963"/>
    </row>
    <row r="38" spans="1:13" s="3" customFormat="1" ht="12.5">
      <c r="A38" s="294" t="s">
        <v>5</v>
      </c>
      <c r="B38" s="296"/>
      <c r="C38" s="296"/>
      <c r="D38" s="297"/>
      <c r="E38" s="297"/>
      <c r="F38" s="297"/>
      <c r="G38" s="297"/>
      <c r="H38" s="297"/>
      <c r="I38" s="297"/>
      <c r="J38" s="297"/>
      <c r="K38" s="297"/>
      <c r="L38" s="297"/>
      <c r="M38" s="963"/>
    </row>
    <row r="39" spans="1:13" s="3" customFormat="1" ht="14">
      <c r="A39" s="721" t="s">
        <v>4</v>
      </c>
      <c r="B39" s="723"/>
      <c r="C39" s="723"/>
      <c r="D39" s="723"/>
      <c r="E39" s="723"/>
      <c r="F39" s="723"/>
      <c r="G39" s="723"/>
      <c r="H39" s="723"/>
      <c r="I39" s="723"/>
      <c r="J39" s="723"/>
      <c r="K39" s="723"/>
      <c r="L39" s="724"/>
      <c r="M39" s="963"/>
    </row>
    <row r="40" spans="1:13" s="3" customFormat="1" ht="24" customHeight="1">
      <c r="A40" s="725" t="s">
        <v>465</v>
      </c>
      <c r="B40" s="726"/>
      <c r="C40" s="726"/>
      <c r="D40" s="726"/>
      <c r="E40" s="726"/>
      <c r="F40" s="726"/>
      <c r="G40" s="726"/>
      <c r="H40" s="726"/>
      <c r="I40" s="726"/>
      <c r="J40" s="726"/>
      <c r="K40" s="726"/>
      <c r="L40" s="726"/>
      <c r="M40" s="963"/>
    </row>
    <row r="41" spans="1:13" s="3" customFormat="1" ht="19.5" customHeight="1">
      <c r="A41" s="727"/>
      <c r="B41" s="728"/>
      <c r="C41" s="728"/>
      <c r="D41" s="728"/>
      <c r="E41" s="728"/>
      <c r="F41" s="728"/>
      <c r="G41" s="728"/>
      <c r="H41" s="728"/>
      <c r="I41" s="728"/>
      <c r="J41" s="728"/>
      <c r="K41" s="728"/>
      <c r="L41" s="728"/>
      <c r="M41" s="963"/>
    </row>
    <row r="42" spans="1:13" s="3" customFormat="1" ht="18.75" customHeight="1">
      <c r="A42" s="729"/>
      <c r="B42" s="730"/>
      <c r="C42" s="730"/>
      <c r="D42" s="730"/>
      <c r="E42" s="730"/>
      <c r="F42" s="730"/>
      <c r="G42" s="730"/>
      <c r="H42" s="730"/>
      <c r="I42" s="730"/>
      <c r="J42" s="730"/>
      <c r="K42" s="730"/>
      <c r="L42" s="730"/>
      <c r="M42" s="963"/>
    </row>
    <row r="43" spans="1:13" ht="20.25" customHeight="1">
      <c r="A43" s="298"/>
      <c r="B43" s="252"/>
      <c r="C43" s="252"/>
      <c r="D43" s="252"/>
      <c r="E43" s="252"/>
      <c r="F43" s="252"/>
      <c r="G43" s="252"/>
      <c r="H43" s="252"/>
      <c r="I43" s="252"/>
      <c r="J43" s="252"/>
      <c r="K43" s="252"/>
      <c r="L43" s="252"/>
      <c r="M43" s="963"/>
    </row>
    <row r="44" spans="1:13" ht="13.75" customHeight="1">
      <c r="A44" s="334"/>
      <c r="B44" s="971" t="s">
        <v>305</v>
      </c>
      <c r="C44" s="971"/>
      <c r="D44" s="971"/>
      <c r="E44" s="971"/>
      <c r="F44" s="971"/>
      <c r="G44" s="971"/>
      <c r="H44" s="971"/>
      <c r="I44" s="971"/>
      <c r="J44" s="971"/>
      <c r="K44" s="971"/>
      <c r="L44" s="271"/>
      <c r="M44" s="963"/>
    </row>
    <row r="45" spans="1:13" ht="23">
      <c r="A45" s="377" t="s">
        <v>53</v>
      </c>
      <c r="B45" s="825" t="s">
        <v>307</v>
      </c>
      <c r="C45" s="825"/>
      <c r="D45" s="825"/>
      <c r="E45" s="825"/>
      <c r="F45" s="825"/>
      <c r="G45" s="825"/>
      <c r="H45" s="959" t="s">
        <v>308</v>
      </c>
      <c r="I45" s="959"/>
      <c r="J45" s="304" t="s">
        <v>3</v>
      </c>
      <c r="K45" s="304" t="s">
        <v>2</v>
      </c>
      <c r="L45" s="324" t="s">
        <v>309</v>
      </c>
      <c r="M45" s="963"/>
    </row>
    <row r="46" spans="1:13" ht="20.25" customHeight="1">
      <c r="A46" s="338"/>
      <c r="B46" s="790" t="s">
        <v>449</v>
      </c>
      <c r="C46" s="790"/>
      <c r="D46" s="790"/>
      <c r="E46" s="790"/>
      <c r="F46" s="790"/>
      <c r="G46" s="790"/>
      <c r="H46" s="960" t="s">
        <v>310</v>
      </c>
      <c r="I46" s="961"/>
      <c r="J46" s="339">
        <v>1883</v>
      </c>
      <c r="K46" s="339">
        <v>2259</v>
      </c>
      <c r="L46" s="340">
        <f ca="1">IF(TODAY()&lt;=$K$18,J46*A46,K46*A46)</f>
        <v>0</v>
      </c>
      <c r="M46" s="963"/>
    </row>
    <row r="47" spans="1:13" ht="13.75" customHeight="1">
      <c r="A47" s="334"/>
      <c r="B47" s="955" t="s">
        <v>311</v>
      </c>
      <c r="C47" s="955"/>
      <c r="D47" s="955"/>
      <c r="E47" s="955"/>
      <c r="F47" s="955"/>
      <c r="G47" s="955"/>
      <c r="H47" s="955"/>
      <c r="I47" s="955"/>
      <c r="J47" s="955"/>
      <c r="K47" s="955"/>
      <c r="L47" s="341"/>
      <c r="M47" s="963"/>
    </row>
    <row r="48" spans="1:13" ht="12.75" customHeight="1">
      <c r="A48" s="338"/>
      <c r="B48" s="791" t="s">
        <v>312</v>
      </c>
      <c r="C48" s="791"/>
      <c r="D48" s="791"/>
      <c r="E48" s="791"/>
      <c r="F48" s="791"/>
      <c r="G48" s="791"/>
      <c r="H48" s="957"/>
      <c r="I48" s="958"/>
      <c r="J48" s="339">
        <v>2018</v>
      </c>
      <c r="K48" s="339">
        <v>2421</v>
      </c>
      <c r="L48" s="340">
        <f ca="1">IF(TODAY()&lt;=$K$18,J48*A48,K48*A48)</f>
        <v>0</v>
      </c>
      <c r="M48" s="963"/>
    </row>
    <row r="49" spans="1:13" ht="12.75" customHeight="1">
      <c r="A49" s="338"/>
      <c r="B49" s="791" t="s">
        <v>450</v>
      </c>
      <c r="C49" s="791"/>
      <c r="D49" s="791"/>
      <c r="E49" s="791"/>
      <c r="F49" s="791"/>
      <c r="G49" s="791"/>
      <c r="H49" s="957"/>
      <c r="I49" s="958"/>
      <c r="J49" s="339">
        <v>4887</v>
      </c>
      <c r="K49" s="339">
        <v>5865</v>
      </c>
      <c r="L49" s="340">
        <f ca="1">IF(TODAY()&lt;=$K$18,J49*A49,K49*A49)</f>
        <v>0</v>
      </c>
      <c r="M49" s="963"/>
    </row>
    <row r="50" spans="1:13" ht="13.75" customHeight="1">
      <c r="A50" s="334"/>
      <c r="B50" s="955" t="s">
        <v>313</v>
      </c>
      <c r="C50" s="955"/>
      <c r="D50" s="955"/>
      <c r="E50" s="955"/>
      <c r="F50" s="955"/>
      <c r="G50" s="955"/>
      <c r="H50" s="955"/>
      <c r="I50" s="955"/>
      <c r="J50" s="955"/>
      <c r="K50" s="955"/>
      <c r="L50" s="341"/>
      <c r="M50" s="963"/>
    </row>
    <row r="51" spans="1:13" ht="12.75" customHeight="1">
      <c r="A51" s="338"/>
      <c r="B51" s="791" t="s">
        <v>314</v>
      </c>
      <c r="C51" s="791"/>
      <c r="D51" s="791"/>
      <c r="E51" s="791"/>
      <c r="F51" s="791"/>
      <c r="G51" s="791"/>
      <c r="H51" s="957"/>
      <c r="I51" s="958"/>
      <c r="J51" s="342">
        <v>4049</v>
      </c>
      <c r="K51" s="342">
        <v>4770</v>
      </c>
      <c r="L51" s="340">
        <f t="shared" ref="L51:L59" ca="1" si="0">IF(TODAY()&lt;=$K$18,J51*A51,K51*A51)</f>
        <v>0</v>
      </c>
      <c r="M51" s="963"/>
    </row>
    <row r="52" spans="1:13" ht="15" customHeight="1">
      <c r="A52" s="338"/>
      <c r="B52" s="790" t="s">
        <v>315</v>
      </c>
      <c r="C52" s="790"/>
      <c r="D52" s="790"/>
      <c r="E52" s="790"/>
      <c r="F52" s="790"/>
      <c r="G52" s="790"/>
      <c r="H52" s="965" t="s">
        <v>316</v>
      </c>
      <c r="I52" s="966"/>
      <c r="J52" s="342">
        <v>4049</v>
      </c>
      <c r="K52" s="342">
        <v>4770</v>
      </c>
      <c r="L52" s="340">
        <f t="shared" ca="1" si="0"/>
        <v>0</v>
      </c>
      <c r="M52" s="963"/>
    </row>
    <row r="53" spans="1:13" ht="13.5" customHeight="1">
      <c r="A53" s="338"/>
      <c r="B53" s="790" t="s">
        <v>317</v>
      </c>
      <c r="C53" s="790"/>
      <c r="D53" s="790"/>
      <c r="E53" s="790"/>
      <c r="F53" s="790"/>
      <c r="G53" s="790"/>
      <c r="H53" s="967"/>
      <c r="I53" s="968"/>
      <c r="J53" s="342">
        <v>8007</v>
      </c>
      <c r="K53" s="342">
        <v>9608</v>
      </c>
      <c r="L53" s="340">
        <f t="shared" ca="1" si="0"/>
        <v>0</v>
      </c>
      <c r="M53" s="963"/>
    </row>
    <row r="54" spans="1:13" ht="12.75" customHeight="1">
      <c r="A54" s="338"/>
      <c r="B54" s="790" t="s">
        <v>318</v>
      </c>
      <c r="C54" s="790"/>
      <c r="D54" s="790"/>
      <c r="E54" s="790"/>
      <c r="F54" s="790"/>
      <c r="G54" s="790"/>
      <c r="H54" s="967"/>
      <c r="I54" s="968"/>
      <c r="J54" s="342">
        <v>13149</v>
      </c>
      <c r="K54" s="342">
        <v>15778</v>
      </c>
      <c r="L54" s="340">
        <f t="shared" ca="1" si="0"/>
        <v>0</v>
      </c>
      <c r="M54" s="963"/>
    </row>
    <row r="55" spans="1:13" ht="13.5" customHeight="1">
      <c r="A55" s="338"/>
      <c r="B55" s="790" t="s">
        <v>319</v>
      </c>
      <c r="C55" s="790"/>
      <c r="D55" s="790"/>
      <c r="E55" s="790"/>
      <c r="F55" s="790"/>
      <c r="G55" s="790"/>
      <c r="H55" s="967"/>
      <c r="I55" s="968"/>
      <c r="J55" s="342">
        <v>26296</v>
      </c>
      <c r="K55" s="342">
        <v>31554</v>
      </c>
      <c r="L55" s="340">
        <f t="shared" ca="1" si="0"/>
        <v>0</v>
      </c>
      <c r="M55" s="963"/>
    </row>
    <row r="56" spans="1:13" ht="13.5" customHeight="1">
      <c r="A56" s="338"/>
      <c r="B56" s="790" t="s">
        <v>451</v>
      </c>
      <c r="C56" s="790"/>
      <c r="D56" s="790"/>
      <c r="E56" s="790"/>
      <c r="F56" s="790"/>
      <c r="G56" s="790"/>
      <c r="H56" s="967"/>
      <c r="I56" s="968"/>
      <c r="J56" s="342">
        <v>31555</v>
      </c>
      <c r="K56" s="342">
        <v>37867</v>
      </c>
      <c r="L56" s="340">
        <f t="shared" ca="1" si="0"/>
        <v>0</v>
      </c>
      <c r="M56" s="963"/>
    </row>
    <row r="57" spans="1:13" ht="13.5" customHeight="1">
      <c r="A57" s="338"/>
      <c r="B57" s="790" t="s">
        <v>452</v>
      </c>
      <c r="C57" s="790"/>
      <c r="D57" s="790"/>
      <c r="E57" s="790"/>
      <c r="F57" s="790"/>
      <c r="G57" s="790"/>
      <c r="H57" s="967"/>
      <c r="I57" s="968"/>
      <c r="J57" s="342">
        <v>42073</v>
      </c>
      <c r="K57" s="342">
        <v>50488</v>
      </c>
      <c r="L57" s="340">
        <f t="shared" ca="1" si="0"/>
        <v>0</v>
      </c>
      <c r="M57" s="963"/>
    </row>
    <row r="58" spans="1:13" ht="13.5" customHeight="1">
      <c r="A58" s="338"/>
      <c r="B58" s="790" t="s">
        <v>453</v>
      </c>
      <c r="C58" s="790"/>
      <c r="D58" s="790"/>
      <c r="E58" s="790"/>
      <c r="F58" s="790"/>
      <c r="G58" s="790"/>
      <c r="H58" s="969"/>
      <c r="I58" s="970"/>
      <c r="J58" s="342">
        <v>52066</v>
      </c>
      <c r="K58" s="342">
        <v>62479</v>
      </c>
      <c r="L58" s="340">
        <f t="shared" ca="1" si="0"/>
        <v>0</v>
      </c>
      <c r="M58" s="963"/>
    </row>
    <row r="59" spans="1:13" ht="14.25" customHeight="1">
      <c r="A59" s="338"/>
      <c r="B59" s="790" t="s">
        <v>320</v>
      </c>
      <c r="C59" s="790"/>
      <c r="D59" s="790"/>
      <c r="E59" s="790"/>
      <c r="F59" s="790"/>
      <c r="G59" s="790"/>
      <c r="H59" s="953"/>
      <c r="I59" s="954"/>
      <c r="J59" s="342">
        <v>1458</v>
      </c>
      <c r="K59" s="342">
        <v>1750</v>
      </c>
      <c r="L59" s="340">
        <f t="shared" ca="1" si="0"/>
        <v>0</v>
      </c>
      <c r="M59" s="963"/>
    </row>
    <row r="60" spans="1:13" ht="13.75" customHeight="1">
      <c r="A60" s="334"/>
      <c r="B60" s="955" t="s">
        <v>321</v>
      </c>
      <c r="C60" s="955"/>
      <c r="D60" s="955"/>
      <c r="E60" s="955"/>
      <c r="F60" s="955"/>
      <c r="G60" s="955"/>
      <c r="H60" s="955"/>
      <c r="I60" s="955"/>
      <c r="J60" s="955"/>
      <c r="K60" s="955"/>
      <c r="L60" s="341"/>
      <c r="M60" s="963"/>
    </row>
    <row r="61" spans="1:13" ht="14.25" customHeight="1">
      <c r="A61" s="338"/>
      <c r="B61" s="790" t="s">
        <v>322</v>
      </c>
      <c r="C61" s="790"/>
      <c r="D61" s="790"/>
      <c r="E61" s="790"/>
      <c r="F61" s="790"/>
      <c r="G61" s="790"/>
      <c r="H61" s="956" t="s">
        <v>323</v>
      </c>
      <c r="I61" s="956"/>
      <c r="J61" s="343">
        <v>13128</v>
      </c>
      <c r="K61" s="344">
        <v>15754</v>
      </c>
      <c r="L61" s="340">
        <f t="shared" ref="L61:L67" ca="1" si="1">IF(TODAY()&lt;=$K$18,J61*A61,K61*A61)</f>
        <v>0</v>
      </c>
      <c r="M61" s="963"/>
    </row>
    <row r="62" spans="1:13" ht="14.25" customHeight="1">
      <c r="A62" s="338"/>
      <c r="B62" s="790" t="s">
        <v>324</v>
      </c>
      <c r="C62" s="790"/>
      <c r="D62" s="790"/>
      <c r="E62" s="790"/>
      <c r="F62" s="790"/>
      <c r="G62" s="790"/>
      <c r="H62" s="956"/>
      <c r="I62" s="956"/>
      <c r="J62" s="343">
        <v>26117</v>
      </c>
      <c r="K62" s="344">
        <v>31342</v>
      </c>
      <c r="L62" s="340">
        <f t="shared" ca="1" si="1"/>
        <v>0</v>
      </c>
      <c r="M62" s="963"/>
    </row>
    <row r="63" spans="1:13" ht="14.25" customHeight="1">
      <c r="A63" s="338"/>
      <c r="B63" s="790" t="s">
        <v>325</v>
      </c>
      <c r="C63" s="790"/>
      <c r="D63" s="790"/>
      <c r="E63" s="790"/>
      <c r="F63" s="790"/>
      <c r="G63" s="790"/>
      <c r="H63" s="956"/>
      <c r="I63" s="956"/>
      <c r="J63" s="343">
        <v>60107</v>
      </c>
      <c r="K63" s="344">
        <v>72130</v>
      </c>
      <c r="L63" s="340">
        <f t="shared" ca="1" si="1"/>
        <v>0</v>
      </c>
      <c r="M63" s="963"/>
    </row>
    <row r="64" spans="1:13" ht="15" customHeight="1">
      <c r="A64" s="338"/>
      <c r="B64" s="790" t="s">
        <v>326</v>
      </c>
      <c r="C64" s="790"/>
      <c r="D64" s="790"/>
      <c r="E64" s="790"/>
      <c r="F64" s="790"/>
      <c r="G64" s="790"/>
      <c r="H64" s="956"/>
      <c r="I64" s="956"/>
      <c r="J64" s="343">
        <v>80143</v>
      </c>
      <c r="K64" s="344">
        <v>96172</v>
      </c>
      <c r="L64" s="340">
        <f t="shared" ca="1" si="1"/>
        <v>0</v>
      </c>
      <c r="M64" s="963"/>
    </row>
    <row r="65" spans="1:13" ht="14.25" customHeight="1">
      <c r="A65" s="338"/>
      <c r="B65" s="790" t="s">
        <v>327</v>
      </c>
      <c r="C65" s="790"/>
      <c r="D65" s="790"/>
      <c r="E65" s="790"/>
      <c r="F65" s="790"/>
      <c r="G65" s="790"/>
      <c r="H65" s="956"/>
      <c r="I65" s="956"/>
      <c r="J65" s="343">
        <v>92035</v>
      </c>
      <c r="K65" s="344">
        <v>110443</v>
      </c>
      <c r="L65" s="340">
        <f t="shared" ca="1" si="1"/>
        <v>0</v>
      </c>
      <c r="M65" s="963"/>
    </row>
    <row r="66" spans="1:13" ht="15" customHeight="1">
      <c r="A66" s="338"/>
      <c r="B66" s="790" t="s">
        <v>454</v>
      </c>
      <c r="C66" s="790"/>
      <c r="D66" s="790"/>
      <c r="E66" s="790"/>
      <c r="F66" s="790"/>
      <c r="G66" s="790"/>
      <c r="H66" s="956"/>
      <c r="I66" s="956"/>
      <c r="J66" s="343">
        <v>136899</v>
      </c>
      <c r="K66" s="344">
        <v>164279</v>
      </c>
      <c r="L66" s="340">
        <f t="shared" ca="1" si="1"/>
        <v>0</v>
      </c>
      <c r="M66" s="963"/>
    </row>
    <row r="67" spans="1:13" ht="15" customHeight="1" thickBot="1">
      <c r="A67" s="338"/>
      <c r="B67" s="790" t="s">
        <v>328</v>
      </c>
      <c r="C67" s="790"/>
      <c r="D67" s="790"/>
      <c r="E67" s="790"/>
      <c r="F67" s="790"/>
      <c r="G67" s="790"/>
      <c r="H67" s="956"/>
      <c r="I67" s="956"/>
      <c r="J67" s="343">
        <v>194136</v>
      </c>
      <c r="K67" s="344">
        <v>232963</v>
      </c>
      <c r="L67" s="340">
        <f t="shared" ca="1" si="1"/>
        <v>0</v>
      </c>
      <c r="M67" s="963"/>
    </row>
    <row r="68" spans="1:13" ht="16.75" customHeight="1" thickBot="1">
      <c r="A68" s="345"/>
      <c r="B68" s="274"/>
      <c r="C68" s="274"/>
      <c r="D68" s="274"/>
      <c r="E68" s="274"/>
      <c r="F68" s="274"/>
      <c r="G68" s="274"/>
      <c r="H68" s="274"/>
      <c r="I68" s="274"/>
      <c r="J68" s="931" t="s">
        <v>329</v>
      </c>
      <c r="K68" s="932"/>
      <c r="L68" s="346">
        <f ca="1">SUM(L46:L67)</f>
        <v>0</v>
      </c>
      <c r="M68" s="963"/>
    </row>
    <row r="69" spans="1:13" ht="16.75" customHeight="1">
      <c r="A69" s="345"/>
      <c r="B69" s="933" t="s">
        <v>330</v>
      </c>
      <c r="C69" s="934"/>
      <c r="D69" s="934"/>
      <c r="E69" s="934"/>
      <c r="F69" s="934"/>
      <c r="G69" s="935"/>
      <c r="H69" s="274"/>
      <c r="I69" s="274"/>
      <c r="J69" s="939" t="s">
        <v>51</v>
      </c>
      <c r="K69" s="940"/>
      <c r="L69" s="347">
        <f ca="1">+L68*16%</f>
        <v>0</v>
      </c>
      <c r="M69" s="963"/>
    </row>
    <row r="70" spans="1:13" ht="16.75" customHeight="1" thickBot="1">
      <c r="A70" s="345"/>
      <c r="B70" s="936"/>
      <c r="C70" s="937"/>
      <c r="D70" s="937"/>
      <c r="E70" s="937"/>
      <c r="F70" s="937"/>
      <c r="G70" s="938"/>
      <c r="H70" s="274"/>
      <c r="I70" s="274"/>
      <c r="J70" s="941" t="s">
        <v>121</v>
      </c>
      <c r="K70" s="942"/>
      <c r="L70" s="348">
        <f ca="1">+L69+L68</f>
        <v>0</v>
      </c>
      <c r="M70" s="963"/>
    </row>
    <row r="71" spans="1:13" s="299" customFormat="1" ht="14.25" customHeight="1">
      <c r="A71" s="949"/>
      <c r="B71" s="950"/>
      <c r="C71" s="950"/>
      <c r="D71" s="950"/>
      <c r="E71" s="950"/>
      <c r="F71" s="950"/>
      <c r="G71" s="950"/>
      <c r="H71" s="950"/>
      <c r="I71" s="950"/>
      <c r="J71" s="950"/>
      <c r="K71" s="950"/>
      <c r="L71" s="950"/>
      <c r="M71" s="963"/>
    </row>
    <row r="72" spans="1:13" s="299" customFormat="1" ht="21" customHeight="1">
      <c r="A72" s="780" t="s">
        <v>72</v>
      </c>
      <c r="B72" s="781"/>
      <c r="C72" s="781"/>
      <c r="D72" s="781"/>
      <c r="E72" s="781"/>
      <c r="F72" s="781"/>
      <c r="G72" s="781"/>
      <c r="H72" s="781"/>
      <c r="I72" s="781"/>
      <c r="J72" s="781"/>
      <c r="K72" s="781"/>
      <c r="L72" s="337"/>
      <c r="M72" s="963"/>
    </row>
    <row r="73" spans="1:13" s="299" customFormat="1" ht="25.5" customHeight="1">
      <c r="A73" s="951"/>
      <c r="B73" s="952"/>
      <c r="C73" s="952"/>
      <c r="D73" s="952"/>
      <c r="E73" s="952"/>
      <c r="F73" s="952"/>
      <c r="G73" s="952"/>
      <c r="H73" s="952"/>
      <c r="I73" s="952"/>
      <c r="J73" s="952"/>
      <c r="K73" s="952"/>
      <c r="L73" s="952"/>
      <c r="M73" s="963"/>
    </row>
    <row r="74" spans="1:13" s="299" customFormat="1" ht="25.5" customHeight="1">
      <c r="A74" s="951" t="s">
        <v>73</v>
      </c>
      <c r="B74" s="952"/>
      <c r="C74" s="952"/>
      <c r="D74" s="952"/>
      <c r="E74" s="952"/>
      <c r="F74" s="952"/>
      <c r="G74" s="952"/>
      <c r="H74" s="952"/>
      <c r="I74" s="952"/>
      <c r="J74" s="952"/>
      <c r="K74" s="952"/>
      <c r="L74" s="952"/>
      <c r="M74" s="963"/>
    </row>
    <row r="75" spans="1:13" s="299" customFormat="1" ht="25.5" customHeight="1" thickBot="1">
      <c r="A75" s="349"/>
      <c r="B75" s="349"/>
      <c r="C75" s="349"/>
      <c r="D75" s="349"/>
      <c r="E75" s="349"/>
      <c r="F75" s="349"/>
      <c r="G75" s="349"/>
      <c r="H75" s="349"/>
      <c r="I75" s="349"/>
      <c r="J75" s="349"/>
      <c r="K75" s="349"/>
      <c r="L75" s="349"/>
      <c r="M75" s="963"/>
    </row>
    <row r="76" spans="1:13" s="299" customFormat="1" ht="12" customHeight="1" thickBot="1">
      <c r="A76" s="350"/>
      <c r="B76" s="350"/>
      <c r="C76" s="351"/>
      <c r="D76" s="351"/>
      <c r="E76" s="351"/>
      <c r="F76" s="922" t="s">
        <v>74</v>
      </c>
      <c r="G76" s="922"/>
      <c r="H76" s="926"/>
      <c r="I76" s="925"/>
      <c r="J76" s="351"/>
      <c r="K76" s="351"/>
      <c r="L76" s="351"/>
      <c r="M76" s="963"/>
    </row>
    <row r="77" spans="1:13" s="299" customFormat="1" ht="12" customHeight="1" thickBot="1">
      <c r="A77" s="350"/>
      <c r="B77" s="350"/>
      <c r="C77" s="351"/>
      <c r="D77" s="351"/>
      <c r="E77" s="351"/>
      <c r="F77" s="351"/>
      <c r="G77" s="351"/>
      <c r="H77" s="351"/>
      <c r="I77" s="351"/>
      <c r="J77" s="351"/>
      <c r="K77" s="351"/>
      <c r="L77" s="351"/>
      <c r="M77" s="963"/>
    </row>
    <row r="78" spans="1:13" s="299" customFormat="1" ht="20.149999999999999" customHeight="1">
      <c r="A78" s="350"/>
      <c r="B78" s="350"/>
      <c r="C78" s="351"/>
      <c r="D78" s="351"/>
      <c r="E78" s="351"/>
      <c r="F78" s="352"/>
      <c r="G78" s="353"/>
      <c r="H78" s="354"/>
      <c r="I78" s="353"/>
      <c r="J78" s="351"/>
      <c r="K78" s="351"/>
      <c r="L78" s="351"/>
      <c r="M78" s="963"/>
    </row>
    <row r="79" spans="1:13" s="299" customFormat="1" ht="20.149999999999999" customHeight="1">
      <c r="A79" s="268"/>
      <c r="B79" s="268"/>
      <c r="C79" s="283"/>
      <c r="D79" s="283"/>
      <c r="E79" s="283"/>
      <c r="F79" s="355"/>
      <c r="G79" s="356"/>
      <c r="H79" s="357"/>
      <c r="I79" s="356"/>
      <c r="J79" s="283"/>
      <c r="K79" s="283"/>
      <c r="L79" s="283"/>
      <c r="M79" s="963"/>
    </row>
    <row r="80" spans="1:13" s="299" customFormat="1" ht="20.149999999999999" customHeight="1">
      <c r="A80" s="268"/>
      <c r="B80" s="268"/>
      <c r="C80" s="283"/>
      <c r="D80" s="283"/>
      <c r="E80" s="283"/>
      <c r="F80" s="355"/>
      <c r="G80" s="356"/>
      <c r="H80" s="357"/>
      <c r="I80" s="356"/>
      <c r="J80" s="283"/>
      <c r="K80" s="283"/>
      <c r="L80" s="283"/>
      <c r="M80" s="963"/>
    </row>
    <row r="81" spans="1:13" s="299" customFormat="1" ht="20.149999999999999" customHeight="1">
      <c r="A81" s="268"/>
      <c r="B81" s="268"/>
      <c r="C81" s="283"/>
      <c r="D81" s="283"/>
      <c r="E81" s="283"/>
      <c r="F81" s="355"/>
      <c r="G81" s="356"/>
      <c r="H81" s="357"/>
      <c r="I81" s="356"/>
      <c r="J81" s="283"/>
      <c r="K81" s="283"/>
      <c r="L81" s="283"/>
      <c r="M81" s="963"/>
    </row>
    <row r="82" spans="1:13" s="299" customFormat="1" ht="20.149999999999999" customHeight="1" thickBot="1">
      <c r="A82" s="268"/>
      <c r="B82" s="268"/>
      <c r="C82" s="283"/>
      <c r="D82" s="283"/>
      <c r="E82" s="283"/>
      <c r="F82" s="358"/>
      <c r="G82" s="359"/>
      <c r="H82" s="360"/>
      <c r="I82" s="359"/>
      <c r="J82" s="283"/>
      <c r="K82" s="351"/>
      <c r="L82" s="351"/>
      <c r="M82" s="963"/>
    </row>
    <row r="83" spans="1:13" s="299" customFormat="1" ht="20.149999999999999" customHeight="1">
      <c r="A83" s="268"/>
      <c r="C83" s="927" t="s">
        <v>75</v>
      </c>
      <c r="D83" s="928"/>
      <c r="E83" s="283"/>
      <c r="F83" s="361"/>
      <c r="G83" s="362"/>
      <c r="H83" s="363"/>
      <c r="I83" s="362"/>
      <c r="J83" s="351"/>
      <c r="K83" s="929"/>
      <c r="L83" s="930" t="s">
        <v>76</v>
      </c>
      <c r="M83" s="963"/>
    </row>
    <row r="84" spans="1:13" s="299" customFormat="1" ht="20.149999999999999" customHeight="1">
      <c r="A84" s="350"/>
      <c r="C84" s="927"/>
      <c r="D84" s="928"/>
      <c r="E84" s="351"/>
      <c r="F84" s="364"/>
      <c r="G84" s="365"/>
      <c r="H84" s="366"/>
      <c r="I84" s="365"/>
      <c r="J84" s="351"/>
      <c r="K84" s="928"/>
      <c r="L84" s="930"/>
      <c r="M84" s="963"/>
    </row>
    <row r="85" spans="1:13" s="299" customFormat="1" ht="20.149999999999999" customHeight="1">
      <c r="A85" s="367"/>
      <c r="B85" s="367"/>
      <c r="C85" s="351"/>
      <c r="D85" s="351"/>
      <c r="E85" s="351"/>
      <c r="F85" s="364"/>
      <c r="G85" s="365"/>
      <c r="H85" s="366"/>
      <c r="I85" s="365"/>
      <c r="J85" s="351"/>
      <c r="K85" s="351"/>
      <c r="L85" s="351"/>
      <c r="M85" s="963"/>
    </row>
    <row r="86" spans="1:13" s="299" customFormat="1" ht="20.149999999999999" customHeight="1">
      <c r="A86" s="350"/>
      <c r="B86" s="350"/>
      <c r="C86" s="351"/>
      <c r="D86" s="351"/>
      <c r="E86" s="351"/>
      <c r="F86" s="364"/>
      <c r="G86" s="365"/>
      <c r="H86" s="366"/>
      <c r="I86" s="365"/>
      <c r="J86" s="351"/>
      <c r="K86" s="351"/>
      <c r="L86" s="351"/>
      <c r="M86" s="963"/>
    </row>
    <row r="87" spans="1:13" s="299" customFormat="1" ht="20.149999999999999" customHeight="1" thickBot="1">
      <c r="A87" s="350"/>
      <c r="B87" s="350"/>
      <c r="C87" s="351"/>
      <c r="D87" s="351"/>
      <c r="E87" s="351"/>
      <c r="F87" s="368"/>
      <c r="G87" s="369"/>
      <c r="H87" s="370"/>
      <c r="I87" s="369"/>
      <c r="J87" s="351"/>
      <c r="K87" s="351"/>
      <c r="L87" s="351"/>
      <c r="M87" s="963"/>
    </row>
    <row r="88" spans="1:13" s="299" customFormat="1" ht="20.149999999999999" customHeight="1">
      <c r="A88" s="350"/>
      <c r="B88" s="350"/>
      <c r="C88" s="351"/>
      <c r="D88" s="351"/>
      <c r="E88" s="351"/>
      <c r="F88" s="351"/>
      <c r="G88" s="922" t="s">
        <v>77</v>
      </c>
      <c r="H88" s="922"/>
      <c r="I88" s="351"/>
      <c r="J88" s="351"/>
      <c r="K88" s="351"/>
      <c r="L88" s="351"/>
      <c r="M88" s="963"/>
    </row>
    <row r="89" spans="1:13" s="299" customFormat="1" ht="12" customHeight="1" thickBot="1">
      <c r="A89" s="350"/>
      <c r="B89" s="350"/>
      <c r="C89" s="351"/>
      <c r="D89" s="351"/>
      <c r="E89" s="351"/>
      <c r="F89" s="351"/>
      <c r="G89" s="351"/>
      <c r="H89" s="351"/>
      <c r="I89" s="351"/>
      <c r="J89" s="351"/>
      <c r="K89" s="351"/>
      <c r="L89" s="351"/>
      <c r="M89" s="963"/>
    </row>
    <row r="90" spans="1:13" s="299" customFormat="1" ht="24" customHeight="1" thickBot="1">
      <c r="A90" s="350"/>
      <c r="B90" s="350"/>
      <c r="C90" s="351"/>
      <c r="D90" s="351"/>
      <c r="E90" s="351"/>
      <c r="F90" s="922" t="s">
        <v>78</v>
      </c>
      <c r="G90" s="923"/>
      <c r="H90" s="924"/>
      <c r="I90" s="925"/>
      <c r="J90" s="351"/>
      <c r="K90" s="351"/>
      <c r="L90" s="351"/>
      <c r="M90" s="963"/>
    </row>
    <row r="91" spans="1:13" s="299" customFormat="1" ht="15" customHeight="1">
      <c r="A91" s="268"/>
      <c r="B91" s="268"/>
      <c r="C91" s="268"/>
      <c r="D91" s="268"/>
      <c r="E91" s="268"/>
      <c r="F91" s="268"/>
      <c r="G91" s="268"/>
      <c r="H91" s="268"/>
      <c r="I91" s="268"/>
      <c r="J91" s="268"/>
      <c r="K91" s="268"/>
      <c r="L91" s="268"/>
      <c r="M91" s="963"/>
    </row>
    <row r="92" spans="1:13" s="299" customFormat="1" ht="21" customHeight="1">
      <c r="A92" s="780" t="s">
        <v>331</v>
      </c>
      <c r="B92" s="781"/>
      <c r="C92" s="781"/>
      <c r="D92" s="781"/>
      <c r="E92" s="781"/>
      <c r="F92" s="781"/>
      <c r="G92" s="781"/>
      <c r="H92" s="781"/>
      <c r="I92" s="781"/>
      <c r="J92" s="781"/>
      <c r="K92" s="781"/>
      <c r="L92" s="337"/>
      <c r="M92" s="963"/>
    </row>
    <row r="93" spans="1:13" s="299" customFormat="1" ht="15" customHeight="1">
      <c r="A93" s="919" t="s">
        <v>332</v>
      </c>
      <c r="B93" s="498"/>
      <c r="C93" s="498"/>
      <c r="D93" s="498"/>
      <c r="E93" s="498"/>
      <c r="F93" s="498"/>
      <c r="G93" s="498"/>
      <c r="H93" s="498"/>
      <c r="I93" s="498"/>
      <c r="J93" s="498"/>
      <c r="K93" s="498"/>
      <c r="L93" s="920"/>
      <c r="M93" s="963"/>
    </row>
    <row r="94" spans="1:13" s="299" customFormat="1" ht="15" customHeight="1">
      <c r="A94" s="919" t="s">
        <v>401</v>
      </c>
      <c r="B94" s="498"/>
      <c r="C94" s="498"/>
      <c r="D94" s="498"/>
      <c r="E94" s="498"/>
      <c r="F94" s="498"/>
      <c r="G94" s="498"/>
      <c r="H94" s="498"/>
      <c r="I94" s="498"/>
      <c r="J94" s="498"/>
      <c r="K94" s="498"/>
      <c r="L94" s="920"/>
      <c r="M94" s="963"/>
    </row>
    <row r="95" spans="1:13" s="299" customFormat="1" ht="15" customHeight="1">
      <c r="A95" s="919" t="s">
        <v>479</v>
      </c>
      <c r="B95" s="498"/>
      <c r="C95" s="498"/>
      <c r="D95" s="498"/>
      <c r="E95" s="498"/>
      <c r="F95" s="498"/>
      <c r="G95" s="498"/>
      <c r="H95" s="498"/>
      <c r="I95" s="498"/>
      <c r="J95" s="498"/>
      <c r="K95" s="498"/>
      <c r="L95" s="920"/>
      <c r="M95" s="963"/>
    </row>
    <row r="96" spans="1:13" s="299" customFormat="1" ht="25.5" customHeight="1">
      <c r="A96" s="919" t="s">
        <v>480</v>
      </c>
      <c r="B96" s="498"/>
      <c r="C96" s="498"/>
      <c r="D96" s="498"/>
      <c r="E96" s="498"/>
      <c r="F96" s="498"/>
      <c r="G96" s="498"/>
      <c r="H96" s="498"/>
      <c r="I96" s="498"/>
      <c r="J96" s="498"/>
      <c r="K96" s="498"/>
      <c r="L96" s="920"/>
      <c r="M96" s="963"/>
    </row>
    <row r="97" spans="1:13" s="299" customFormat="1" ht="15" customHeight="1">
      <c r="A97" s="568" t="s">
        <v>333</v>
      </c>
      <c r="B97" s="499"/>
      <c r="C97" s="499"/>
      <c r="D97" s="499"/>
      <c r="E97" s="499"/>
      <c r="F97" s="499"/>
      <c r="G97" s="499"/>
      <c r="H97" s="499"/>
      <c r="I97" s="499"/>
      <c r="J97" s="499"/>
      <c r="K97" s="499"/>
      <c r="L97" s="921"/>
      <c r="M97" s="963"/>
    </row>
    <row r="98" spans="1:13" s="299" customFormat="1" ht="30" customHeight="1">
      <c r="A98" s="568" t="s">
        <v>481</v>
      </c>
      <c r="B98" s="499"/>
      <c r="C98" s="499"/>
      <c r="D98" s="499"/>
      <c r="E98" s="499"/>
      <c r="F98" s="499"/>
      <c r="G98" s="499"/>
      <c r="H98" s="499"/>
      <c r="I98" s="499"/>
      <c r="J98" s="499"/>
      <c r="K98" s="499"/>
      <c r="L98" s="921"/>
      <c r="M98" s="963"/>
    </row>
    <row r="99" spans="1:13" s="299" customFormat="1" ht="15" customHeight="1">
      <c r="A99" s="568" t="s">
        <v>482</v>
      </c>
      <c r="B99" s="499"/>
      <c r="C99" s="499"/>
      <c r="D99" s="499"/>
      <c r="E99" s="499"/>
      <c r="F99" s="499"/>
      <c r="G99" s="499"/>
      <c r="H99" s="499"/>
      <c r="I99" s="499"/>
      <c r="J99" s="499"/>
      <c r="K99" s="499"/>
      <c r="L99" s="921"/>
      <c r="M99" s="963"/>
    </row>
    <row r="100" spans="1:13" s="299" customFormat="1" ht="45" customHeight="1">
      <c r="A100" s="568" t="s">
        <v>483</v>
      </c>
      <c r="B100" s="499"/>
      <c r="C100" s="499"/>
      <c r="D100" s="499"/>
      <c r="E100" s="499"/>
      <c r="F100" s="499"/>
      <c r="G100" s="499"/>
      <c r="H100" s="499"/>
      <c r="I100" s="499"/>
      <c r="J100" s="499"/>
      <c r="K100" s="499"/>
      <c r="L100" s="921"/>
      <c r="M100" s="963"/>
    </row>
    <row r="101" spans="1:13" s="299" customFormat="1" ht="15" customHeight="1">
      <c r="A101" s="919" t="s">
        <v>484</v>
      </c>
      <c r="B101" s="498"/>
      <c r="C101" s="498"/>
      <c r="D101" s="498"/>
      <c r="E101" s="498"/>
      <c r="F101" s="498"/>
      <c r="G101" s="498"/>
      <c r="H101" s="498"/>
      <c r="I101" s="498"/>
      <c r="J101" s="498"/>
      <c r="K101" s="498"/>
      <c r="L101" s="920"/>
      <c r="M101" s="963"/>
    </row>
    <row r="102" spans="1:13" s="299" customFormat="1" ht="15" customHeight="1">
      <c r="A102" s="943" t="s">
        <v>409</v>
      </c>
      <c r="B102" s="944"/>
      <c r="C102" s="944"/>
      <c r="D102" s="944"/>
      <c r="E102" s="944"/>
      <c r="F102" s="944"/>
      <c r="G102" s="944"/>
      <c r="H102" s="944"/>
      <c r="I102" s="944"/>
      <c r="J102" s="944"/>
      <c r="K102" s="944"/>
      <c r="L102" s="945"/>
      <c r="M102" s="963"/>
    </row>
    <row r="103" spans="1:13" s="299" customFormat="1" ht="15" customHeight="1">
      <c r="A103" s="919" t="s">
        <v>402</v>
      </c>
      <c r="B103" s="498"/>
      <c r="C103" s="498"/>
      <c r="D103" s="498"/>
      <c r="E103" s="498"/>
      <c r="F103" s="498"/>
      <c r="G103" s="498"/>
      <c r="H103" s="498"/>
      <c r="I103" s="498"/>
      <c r="J103" s="498"/>
      <c r="K103" s="498"/>
      <c r="L103" s="920"/>
      <c r="M103" s="963"/>
    </row>
    <row r="104" spans="1:13" s="299" customFormat="1" ht="30" customHeight="1">
      <c r="A104" s="919" t="s">
        <v>485</v>
      </c>
      <c r="B104" s="498"/>
      <c r="C104" s="498"/>
      <c r="D104" s="498"/>
      <c r="E104" s="498"/>
      <c r="F104" s="498"/>
      <c r="G104" s="498"/>
      <c r="H104" s="498"/>
      <c r="I104" s="498"/>
      <c r="J104" s="498"/>
      <c r="K104" s="498"/>
      <c r="L104" s="920"/>
      <c r="M104" s="963"/>
    </row>
    <row r="105" spans="1:13" s="299" customFormat="1" ht="30" customHeight="1">
      <c r="A105" s="919" t="s">
        <v>334</v>
      </c>
      <c r="B105" s="498"/>
      <c r="C105" s="498"/>
      <c r="D105" s="498"/>
      <c r="E105" s="498"/>
      <c r="F105" s="498"/>
      <c r="G105" s="498"/>
      <c r="H105" s="498"/>
      <c r="I105" s="498"/>
      <c r="J105" s="498"/>
      <c r="K105" s="498"/>
      <c r="L105" s="920"/>
      <c r="M105" s="963"/>
    </row>
    <row r="106" spans="1:13" s="299" customFormat="1" ht="30" customHeight="1">
      <c r="A106" s="568" t="s">
        <v>403</v>
      </c>
      <c r="B106" s="499"/>
      <c r="C106" s="499"/>
      <c r="D106" s="499"/>
      <c r="E106" s="499"/>
      <c r="F106" s="499"/>
      <c r="G106" s="499"/>
      <c r="H106" s="499"/>
      <c r="I106" s="499"/>
      <c r="J106" s="499"/>
      <c r="K106" s="499"/>
      <c r="L106" s="921"/>
      <c r="M106" s="963"/>
    </row>
    <row r="107" spans="1:13" s="299" customFormat="1" ht="15" customHeight="1">
      <c r="A107" s="568" t="s">
        <v>404</v>
      </c>
      <c r="B107" s="499"/>
      <c r="C107" s="499"/>
      <c r="D107" s="499"/>
      <c r="E107" s="499"/>
      <c r="F107" s="499"/>
      <c r="G107" s="499"/>
      <c r="H107" s="499"/>
      <c r="I107" s="499"/>
      <c r="J107" s="499"/>
      <c r="K107" s="499"/>
      <c r="L107" s="921"/>
      <c r="M107" s="963"/>
    </row>
    <row r="108" spans="1:13" s="299" customFormat="1" ht="24" customHeight="1">
      <c r="A108" s="568" t="s">
        <v>405</v>
      </c>
      <c r="B108" s="499"/>
      <c r="C108" s="499"/>
      <c r="D108" s="499"/>
      <c r="E108" s="499"/>
      <c r="F108" s="499"/>
      <c r="G108" s="499"/>
      <c r="H108" s="499"/>
      <c r="I108" s="499"/>
      <c r="J108" s="499"/>
      <c r="K108" s="499"/>
      <c r="L108" s="921"/>
      <c r="M108" s="963"/>
    </row>
    <row r="109" spans="1:13" s="299" customFormat="1" ht="15" customHeight="1">
      <c r="A109" s="568" t="s">
        <v>406</v>
      </c>
      <c r="B109" s="499"/>
      <c r="C109" s="499"/>
      <c r="D109" s="499"/>
      <c r="E109" s="499"/>
      <c r="F109" s="499"/>
      <c r="G109" s="499"/>
      <c r="H109" s="499"/>
      <c r="I109" s="499"/>
      <c r="J109" s="499"/>
      <c r="K109" s="499"/>
      <c r="L109" s="921"/>
      <c r="M109" s="963"/>
    </row>
    <row r="110" spans="1:13" s="299" customFormat="1" ht="15" customHeight="1">
      <c r="A110" s="568" t="s">
        <v>407</v>
      </c>
      <c r="B110" s="499"/>
      <c r="C110" s="499"/>
      <c r="D110" s="499"/>
      <c r="E110" s="499"/>
      <c r="F110" s="499"/>
      <c r="G110" s="499"/>
      <c r="H110" s="499"/>
      <c r="I110" s="499"/>
      <c r="J110" s="499"/>
      <c r="K110" s="499"/>
      <c r="L110" s="921"/>
      <c r="M110" s="963"/>
    </row>
    <row r="111" spans="1:13" s="299" customFormat="1" ht="14.5">
      <c r="A111" s="946" t="s">
        <v>408</v>
      </c>
      <c r="B111" s="947"/>
      <c r="C111" s="947"/>
      <c r="D111" s="947"/>
      <c r="E111" s="947"/>
      <c r="F111" s="947"/>
      <c r="G111" s="947"/>
      <c r="H111" s="947"/>
      <c r="I111" s="947"/>
      <c r="J111" s="947"/>
      <c r="K111" s="947"/>
      <c r="L111" s="948"/>
      <c r="M111" s="963"/>
    </row>
    <row r="112" spans="1:13" s="299" customFormat="1" ht="15" customHeight="1">
      <c r="A112" s="445"/>
      <c r="B112" s="445"/>
      <c r="C112" s="445"/>
      <c r="D112" s="445"/>
      <c r="E112" s="445"/>
      <c r="F112" s="445"/>
      <c r="G112" s="445"/>
      <c r="H112" s="445"/>
      <c r="I112" s="445"/>
      <c r="J112" s="445"/>
      <c r="K112" s="445"/>
      <c r="L112" s="446"/>
      <c r="M112" s="963"/>
    </row>
    <row r="113" spans="1:13" ht="15" customHeight="1">
      <c r="A113" s="615" t="s">
        <v>89</v>
      </c>
      <c r="B113" s="616"/>
      <c r="C113" s="616"/>
      <c r="D113" s="616"/>
      <c r="E113" s="616"/>
      <c r="F113" s="616"/>
      <c r="G113" s="616"/>
      <c r="H113" s="616"/>
      <c r="I113" s="616"/>
      <c r="J113" s="616"/>
      <c r="K113" s="616"/>
      <c r="L113" s="617"/>
      <c r="M113" s="963"/>
    </row>
    <row r="114" spans="1:13" s="299" customFormat="1" ht="15" customHeight="1" thickBot="1">
      <c r="A114" s="686"/>
      <c r="B114" s="687"/>
      <c r="C114" s="687"/>
      <c r="D114" s="687"/>
      <c r="E114" s="687"/>
      <c r="F114" s="687"/>
      <c r="G114" s="687"/>
      <c r="H114" s="687"/>
      <c r="I114" s="687"/>
      <c r="J114" s="687"/>
      <c r="K114" s="687"/>
      <c r="L114" s="809"/>
      <c r="M114" s="963"/>
    </row>
    <row r="115" spans="1:13" ht="35.25" customHeight="1">
      <c r="A115" s="670" t="s">
        <v>57</v>
      </c>
      <c r="B115" s="671"/>
      <c r="C115" s="671"/>
      <c r="D115" s="671"/>
      <c r="E115" s="671"/>
      <c r="F115" s="671"/>
      <c r="G115" s="671"/>
      <c r="H115" s="671"/>
      <c r="I115" s="671"/>
      <c r="J115" s="671"/>
      <c r="K115" s="671"/>
      <c r="L115" s="671"/>
      <c r="M115" s="963"/>
    </row>
    <row r="116" spans="1:13" ht="22.5" customHeight="1">
      <c r="A116" s="672" t="s">
        <v>0</v>
      </c>
      <c r="B116" s="672"/>
      <c r="C116" s="672"/>
      <c r="D116" s="672"/>
      <c r="E116" s="672"/>
      <c r="F116" s="672"/>
      <c r="G116" s="672"/>
      <c r="H116" s="672"/>
      <c r="I116" s="672"/>
      <c r="J116" s="672"/>
      <c r="K116" s="672"/>
      <c r="L116" s="672"/>
      <c r="M116" s="963"/>
    </row>
    <row r="117" spans="1:13" ht="16" thickBot="1">
      <c r="A117" s="673" t="s">
        <v>90</v>
      </c>
      <c r="B117" s="674"/>
      <c r="C117" s="674"/>
      <c r="D117" s="674"/>
      <c r="E117" s="674"/>
      <c r="F117" s="674"/>
      <c r="G117" s="674"/>
      <c r="H117" s="674"/>
      <c r="I117" s="674"/>
      <c r="J117" s="674"/>
      <c r="K117" s="674"/>
      <c r="L117" s="674"/>
      <c r="M117" s="964"/>
    </row>
  </sheetData>
  <sheetProtection algorithmName="SHA-512" hashValue="/sxRyE8LvN/U52YMgCwMFfHPypnzXhJm+Kdd2W/EMHH7dVggb1s55RQiPn1hYXGjUwM8vMklbh2b8CBPop9fGA==" saltValue="SNVi+VZtS2b24Fx83yDv8Q==" spinCount="100000" sheet="1" objects="1" scenarios="1"/>
  <mergeCells count="117">
    <mergeCell ref="B58:G58"/>
    <mergeCell ref="B57:G57"/>
    <mergeCell ref="B56:G56"/>
    <mergeCell ref="B66:G66"/>
    <mergeCell ref="H52:I58"/>
    <mergeCell ref="D9:H9"/>
    <mergeCell ref="K9:L10"/>
    <mergeCell ref="D10:H10"/>
    <mergeCell ref="D11:H11"/>
    <mergeCell ref="J11:L11"/>
    <mergeCell ref="D12:H12"/>
    <mergeCell ref="J12:L12"/>
    <mergeCell ref="A39:L39"/>
    <mergeCell ref="A40:L42"/>
    <mergeCell ref="J15:L15"/>
    <mergeCell ref="B44:K44"/>
    <mergeCell ref="A26:L26"/>
    <mergeCell ref="G28:G29"/>
    <mergeCell ref="H28:L29"/>
    <mergeCell ref="B30:C30"/>
    <mergeCell ref="H30:L30"/>
    <mergeCell ref="I32:L32"/>
    <mergeCell ref="B50:K50"/>
    <mergeCell ref="B51:G51"/>
    <mergeCell ref="K2:M3"/>
    <mergeCell ref="E3:J3"/>
    <mergeCell ref="E4:J4"/>
    <mergeCell ref="A5:M5"/>
    <mergeCell ref="H6:I6"/>
    <mergeCell ref="J6:L6"/>
    <mergeCell ref="M6:M117"/>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H51:I51"/>
    <mergeCell ref="B49:G49"/>
    <mergeCell ref="H49:I49"/>
    <mergeCell ref="B52:G52"/>
    <mergeCell ref="B53:G53"/>
    <mergeCell ref="B54:G54"/>
    <mergeCell ref="B55:G55"/>
    <mergeCell ref="B45:G45"/>
    <mergeCell ref="H45:I45"/>
    <mergeCell ref="B46:G46"/>
    <mergeCell ref="H46:I46"/>
    <mergeCell ref="B47:K47"/>
    <mergeCell ref="B48:G48"/>
    <mergeCell ref="H48:I48"/>
    <mergeCell ref="A71:L71"/>
    <mergeCell ref="A72:K72"/>
    <mergeCell ref="A73:L73"/>
    <mergeCell ref="A74:L74"/>
    <mergeCell ref="F76:G76"/>
    <mergeCell ref="B59:G59"/>
    <mergeCell ref="H59:I59"/>
    <mergeCell ref="B60:K60"/>
    <mergeCell ref="B61:G61"/>
    <mergeCell ref="H61:I67"/>
    <mergeCell ref="B62:G62"/>
    <mergeCell ref="B63:G63"/>
    <mergeCell ref="B64:G64"/>
    <mergeCell ref="B65:G65"/>
    <mergeCell ref="B67:G67"/>
    <mergeCell ref="A115:L115"/>
    <mergeCell ref="A116:L116"/>
    <mergeCell ref="A117:L117"/>
    <mergeCell ref="A101:L101"/>
    <mergeCell ref="A102:L102"/>
    <mergeCell ref="A103:L103"/>
    <mergeCell ref="A108:L108"/>
    <mergeCell ref="A109:L109"/>
    <mergeCell ref="A110:L110"/>
    <mergeCell ref="A104:L104"/>
    <mergeCell ref="A105:L105"/>
    <mergeCell ref="A106:L106"/>
    <mergeCell ref="A107:L107"/>
    <mergeCell ref="A111:L111"/>
    <mergeCell ref="A113:L113"/>
    <mergeCell ref="A114:L114"/>
    <mergeCell ref="J23:L23"/>
    <mergeCell ref="K18:L18"/>
    <mergeCell ref="A18:J18"/>
    <mergeCell ref="A95:L95"/>
    <mergeCell ref="A96:L96"/>
    <mergeCell ref="A97:L97"/>
    <mergeCell ref="A98:L98"/>
    <mergeCell ref="A99:L99"/>
    <mergeCell ref="A100:L100"/>
    <mergeCell ref="G88:H88"/>
    <mergeCell ref="F90:G90"/>
    <mergeCell ref="H90:I90"/>
    <mergeCell ref="A92:K92"/>
    <mergeCell ref="A93:L93"/>
    <mergeCell ref="A94:L94"/>
    <mergeCell ref="H76:I76"/>
    <mergeCell ref="C83:C84"/>
    <mergeCell ref="D83:D84"/>
    <mergeCell ref="K83:K84"/>
    <mergeCell ref="L83:L84"/>
    <mergeCell ref="J68:K68"/>
    <mergeCell ref="B69:G70"/>
    <mergeCell ref="J69:K69"/>
    <mergeCell ref="J70:K70"/>
  </mergeCells>
  <printOptions horizontalCentered="1"/>
  <pageMargins left="0.39370078740157483" right="0.39370078740157483" top="0.39370078740157483" bottom="1.1811023622047245" header="0.11811023622047245" footer="0"/>
  <pageSetup scale="70" fitToHeight="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Alimentos y Bebidas</vt:lpstr>
      <vt:lpstr>Comidas para Expositor</vt:lpstr>
      <vt:lpstr>Cupones para Buffet</vt:lpstr>
      <vt:lpstr>Cupones Comida Rápida</vt:lpstr>
      <vt:lpstr>Internet y Comunicaciones</vt:lpstr>
      <vt:lpstr>Aire, Agua y Drenaje</vt:lpstr>
      <vt:lpstr>Colgado</vt:lpstr>
      <vt:lpstr>Electricidad</vt:lpstr>
      <vt:lpstr>GAS</vt:lpstr>
      <vt:lpstr>Limpieza</vt:lpstr>
      <vt:lpstr>Rigging</vt:lpstr>
      <vt:lpstr>'Aire, Agua y Drenaje'!Área_de_impresión</vt:lpstr>
      <vt:lpstr>Colgado!Área_de_impresión</vt:lpstr>
      <vt:lpstr>'Cupones Comida Rápida'!Área_de_impresión</vt:lpstr>
      <vt:lpstr>Electricidad!Área_de_impresión</vt:lpstr>
      <vt:lpstr>'Internet y Comunicaciones'!Área_de_impresión</vt:lpstr>
      <vt:lpstr>Limpieza!Área_de_impresión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Gustavo Eduardo Vergara Pedroza</cp:lastModifiedBy>
  <dcterms:created xsi:type="dcterms:W3CDTF">2022-12-08T23:58:41Z</dcterms:created>
  <dcterms:modified xsi:type="dcterms:W3CDTF">2026-02-12T16:41:23Z</dcterms:modified>
</cp:coreProperties>
</file>